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filterPrivacy="1" codeName="ThisWorkbook" defaultThemeVersion="124226"/>
  <xr:revisionPtr revIDLastSave="0" documentId="13_ncr:1_{20DD77F9-FB82-2144-A753-2CA4BF881072}" xr6:coauthVersionLast="47" xr6:coauthVersionMax="47" xr10:uidLastSave="{00000000-0000-0000-0000-000000000000}"/>
  <bookViews>
    <workbookView xWindow="0" yWindow="500" windowWidth="25400" windowHeight="15340" tabRatio="761" xr2:uid="{00000000-000D-0000-FFFF-FFFF00000000}"/>
  </bookViews>
  <sheets>
    <sheet name="Sheet1" sheetId="5" r:id="rId1"/>
    <sheet name="IF" sheetId="26" r:id="rId2"/>
    <sheet name="VLookup" sheetId="27" r:id="rId3"/>
    <sheet name="Full Staff List" sheetId="31" r:id="rId4"/>
    <sheet name="Using fx" sheetId="6" r:id="rId5"/>
    <sheet name="Formula Auditing" sheetId="8" r:id="rId6"/>
    <sheet name="Percents" sheetId="28" r:id="rId7"/>
    <sheet name="Staff Bonuses" sheetId="1" r:id="rId8"/>
    <sheet name="Car Sales Commissions" sheetId="30" r:id="rId9"/>
    <sheet name="Data Validation" sheetId="29" r:id="rId10"/>
    <sheet name="SubTotals1" sheetId="7" r:id="rId11"/>
    <sheet name="SubTotals2" sheetId="15" r:id="rId12"/>
    <sheet name="SubTotals3" sheetId="9" r:id="rId13"/>
    <sheet name="SubTotals4" sheetId="16" r:id="rId14"/>
    <sheet name="Group &amp; Outline" sheetId="2" r:id="rId15"/>
    <sheet name="PivotTables" sheetId="32" r:id="rId16"/>
    <sheet name="PivotTables2" sheetId="33" r:id="rId17"/>
    <sheet name="PivotTables3" sheetId="23" r:id="rId18"/>
    <sheet name="Flash Fill" sheetId="18" r:id="rId19"/>
    <sheet name="Quick Analysis &amp; Charts" sheetId="20" r:id="rId20"/>
    <sheet name="Protect Sheet" sheetId="17" r:id="rId21"/>
    <sheet name="YTD" sheetId="3" r:id="rId22"/>
    <sheet name="Dates" sheetId="21" r:id="rId23"/>
    <sheet name="Single Input Table" sheetId="12" r:id="rId24"/>
    <sheet name="Double Input Table" sheetId="13" r:id="rId25"/>
    <sheet name="Distribution" sheetId="10" r:id="rId26"/>
  </sheets>
  <definedNames>
    <definedName name="_xlnm._FilterDatabase" localSheetId="3" hidden="1">'Full Staff List'!$A$1:$J$83</definedName>
    <definedName name="_xlnm._FilterDatabase" localSheetId="12" hidden="1">SubTotals3!$A$1:$H$26</definedName>
    <definedName name="CommRate">'Car Sales Commissions'!$J$2</definedName>
    <definedName name="Salaries">'Staff Bonuses'!$E$2:$E$11</definedName>
    <definedName name="StaffBonusPercent" comment="This is the commission rate we pay on car sales">'Staff Bonuses'!$J$2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30" l="1"/>
  <c r="G4" i="30"/>
  <c r="G5" i="30"/>
  <c r="G6" i="30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2" i="30"/>
  <c r="F3" i="1"/>
  <c r="F4" i="1"/>
  <c r="F5" i="1"/>
  <c r="F6" i="1"/>
  <c r="F7" i="1"/>
  <c r="F8" i="1"/>
  <c r="F9" i="1"/>
  <c r="F10" i="1"/>
  <c r="F11" i="1"/>
  <c r="F2" i="1"/>
  <c r="C9" i="2" l="1"/>
  <c r="D9" i="2"/>
  <c r="E9" i="2"/>
  <c r="F9" i="2"/>
  <c r="G5" i="2"/>
  <c r="G6" i="2"/>
  <c r="G7" i="2"/>
  <c r="G8" i="2"/>
  <c r="G9" i="2" l="1"/>
  <c r="F25" i="8"/>
  <c r="C22" i="8"/>
  <c r="E22" i="8"/>
  <c r="I20" i="8"/>
  <c r="F18" i="8"/>
  <c r="A5" i="13" l="1"/>
  <c r="B5" i="12"/>
  <c r="I2021" i="23" l="1"/>
  <c r="I2020" i="23"/>
  <c r="I2019" i="23"/>
  <c r="I2018" i="23"/>
  <c r="I2017" i="23"/>
  <c r="I2016" i="23"/>
  <c r="I2015" i="23"/>
  <c r="I2014" i="23"/>
  <c r="I2013" i="23"/>
  <c r="I2012" i="23"/>
  <c r="I2011" i="23"/>
  <c r="I2010" i="23"/>
  <c r="I2009" i="23"/>
  <c r="I2008" i="23"/>
  <c r="I2007" i="23"/>
  <c r="I2006" i="23"/>
  <c r="I2005" i="23"/>
  <c r="I2004" i="23"/>
  <c r="I2003" i="23"/>
  <c r="I2002" i="23"/>
  <c r="I2001" i="23"/>
  <c r="I2000" i="23"/>
  <c r="I1999" i="23"/>
  <c r="I1998" i="23"/>
  <c r="I1997" i="23"/>
  <c r="I1996" i="23"/>
  <c r="I1995" i="23"/>
  <c r="I1994" i="23"/>
  <c r="I1993" i="23"/>
  <c r="I1992" i="23"/>
  <c r="I1991" i="23"/>
  <c r="I1990" i="23"/>
  <c r="I1989" i="23"/>
  <c r="I1988" i="23"/>
  <c r="I1987" i="23"/>
  <c r="I1986" i="23"/>
  <c r="I1985" i="23"/>
  <c r="I1984" i="23"/>
  <c r="I1983" i="23"/>
  <c r="I1982" i="23"/>
  <c r="I1981" i="23"/>
  <c r="I1980" i="23"/>
  <c r="I1979" i="23"/>
  <c r="I1978" i="23"/>
  <c r="I1977" i="23"/>
  <c r="I1976" i="23"/>
  <c r="I1975" i="23"/>
  <c r="I1974" i="23"/>
  <c r="I1973" i="23"/>
  <c r="I1972" i="23"/>
  <c r="I1971" i="23"/>
  <c r="I1970" i="23"/>
  <c r="I1969" i="23"/>
  <c r="I1968" i="23"/>
  <c r="I1967" i="23"/>
  <c r="I1966" i="23"/>
  <c r="I1965" i="23"/>
  <c r="I1964" i="23"/>
  <c r="I1963" i="23"/>
  <c r="I1962" i="23"/>
  <c r="I1961" i="23"/>
  <c r="I1960" i="23"/>
  <c r="I1959" i="23"/>
  <c r="I1958" i="23"/>
  <c r="I1957" i="23"/>
  <c r="I1956" i="23"/>
  <c r="I1955" i="23"/>
  <c r="I1954" i="23"/>
  <c r="I1953" i="23"/>
  <c r="I1952" i="23"/>
  <c r="I1951" i="23"/>
  <c r="I1950" i="23"/>
  <c r="I1949" i="23"/>
  <c r="I1948" i="23"/>
  <c r="I1947" i="23"/>
  <c r="I1946" i="23"/>
  <c r="I1945" i="23"/>
  <c r="I1944" i="23"/>
  <c r="I1943" i="23"/>
  <c r="I1942" i="23"/>
  <c r="I1941" i="23"/>
  <c r="I1940" i="23"/>
  <c r="I1939" i="23"/>
  <c r="I1938" i="23"/>
  <c r="I1937" i="23"/>
  <c r="I1936" i="23"/>
  <c r="I1935" i="23"/>
  <c r="I1934" i="23"/>
  <c r="I1933" i="23"/>
  <c r="I1932" i="23"/>
  <c r="I1931" i="23"/>
  <c r="I1930" i="23"/>
  <c r="I1929" i="23"/>
  <c r="I1928" i="23"/>
  <c r="I1927" i="23"/>
  <c r="I1926" i="23"/>
  <c r="I1925" i="23"/>
  <c r="I1924" i="23"/>
  <c r="I1923" i="23"/>
  <c r="I1922" i="23"/>
  <c r="I1921" i="23"/>
  <c r="I1920" i="23"/>
  <c r="I1919" i="23"/>
  <c r="I1918" i="23"/>
  <c r="I1917" i="23"/>
  <c r="I1916" i="23"/>
  <c r="I1915" i="23"/>
  <c r="I1914" i="23"/>
  <c r="I1913" i="23"/>
  <c r="I1912" i="23"/>
  <c r="I1911" i="23"/>
  <c r="I1910" i="23"/>
  <c r="I1909" i="23"/>
  <c r="I1908" i="23"/>
  <c r="I1907" i="23"/>
  <c r="I1906" i="23"/>
  <c r="I1905" i="23"/>
  <c r="I1904" i="23"/>
  <c r="I1903" i="23"/>
  <c r="I1902" i="23"/>
  <c r="I1901" i="23"/>
  <c r="I1900" i="23"/>
  <c r="I1899" i="23"/>
  <c r="I1898" i="23"/>
  <c r="I1897" i="23"/>
  <c r="I1896" i="23"/>
  <c r="I1895" i="23"/>
  <c r="I1894" i="23"/>
  <c r="I1893" i="23"/>
  <c r="I1892" i="23"/>
  <c r="I1891" i="23"/>
  <c r="I1890" i="23"/>
  <c r="I1889" i="23"/>
  <c r="I1888" i="23"/>
  <c r="I1887" i="23"/>
  <c r="I1886" i="23"/>
  <c r="I1885" i="23"/>
  <c r="I1884" i="23"/>
  <c r="I1883" i="23"/>
  <c r="I1882" i="23"/>
  <c r="I1881" i="23"/>
  <c r="I1880" i="23"/>
  <c r="I1879" i="23"/>
  <c r="I1878" i="23"/>
  <c r="I1877" i="23"/>
  <c r="I1876" i="23"/>
  <c r="I1875" i="23"/>
  <c r="I1874" i="23"/>
  <c r="I1873" i="23"/>
  <c r="I1872" i="23"/>
  <c r="I1871" i="23"/>
  <c r="I1870" i="23"/>
  <c r="I1869" i="23"/>
  <c r="I1868" i="23"/>
  <c r="I1867" i="23"/>
  <c r="I1866" i="23"/>
  <c r="I1865" i="23"/>
  <c r="I1864" i="23"/>
  <c r="I1863" i="23"/>
  <c r="I1862" i="23"/>
  <c r="I1861" i="23"/>
  <c r="I1860" i="23"/>
  <c r="I1859" i="23"/>
  <c r="I1858" i="23"/>
  <c r="I1857" i="23"/>
  <c r="I1856" i="23"/>
  <c r="I1855" i="23"/>
  <c r="I1854" i="23"/>
  <c r="I1853" i="23"/>
  <c r="I1852" i="23"/>
  <c r="I1851" i="23"/>
  <c r="I1850" i="23"/>
  <c r="I1849" i="23"/>
  <c r="I1848" i="23"/>
  <c r="I1847" i="23"/>
  <c r="I1846" i="23"/>
  <c r="I1845" i="23"/>
  <c r="I1844" i="23"/>
  <c r="I1843" i="23"/>
  <c r="I1842" i="23"/>
  <c r="I1841" i="23"/>
  <c r="I1840" i="23"/>
  <c r="I1839" i="23"/>
  <c r="I1838" i="23"/>
  <c r="I1837" i="23"/>
  <c r="I1836" i="23"/>
  <c r="I1835" i="23"/>
  <c r="I1834" i="23"/>
  <c r="I1833" i="23"/>
  <c r="I1832" i="23"/>
  <c r="I1831" i="23"/>
  <c r="I1830" i="23"/>
  <c r="I1829" i="23"/>
  <c r="I1828" i="23"/>
  <c r="I1827" i="23"/>
  <c r="I1826" i="23"/>
  <c r="I1825" i="23"/>
  <c r="I1824" i="23"/>
  <c r="I1823" i="23"/>
  <c r="I1822" i="23"/>
  <c r="I1821" i="23"/>
  <c r="I1820" i="23"/>
  <c r="I1819" i="23"/>
  <c r="I1818" i="23"/>
  <c r="I1817" i="23"/>
  <c r="I1816" i="23"/>
  <c r="I1815" i="23"/>
  <c r="I1814" i="23"/>
  <c r="I1813" i="23"/>
  <c r="I1812" i="23"/>
  <c r="I1811" i="23"/>
  <c r="I1810" i="23"/>
  <c r="I1809" i="23"/>
  <c r="I1808" i="23"/>
  <c r="I1807" i="23"/>
  <c r="I1806" i="23"/>
  <c r="I1805" i="23"/>
  <c r="I1804" i="23"/>
  <c r="I1803" i="23"/>
  <c r="I1802" i="23"/>
  <c r="I1801" i="23"/>
  <c r="I1800" i="23"/>
  <c r="I1799" i="23"/>
  <c r="I1798" i="23"/>
  <c r="I1797" i="23"/>
  <c r="I1796" i="23"/>
  <c r="I1795" i="23"/>
  <c r="I1794" i="23"/>
  <c r="I1793" i="23"/>
  <c r="I1792" i="23"/>
  <c r="I1791" i="23"/>
  <c r="I1790" i="23"/>
  <c r="I1789" i="23"/>
  <c r="I1788" i="23"/>
  <c r="I1787" i="23"/>
  <c r="I1786" i="23"/>
  <c r="I1785" i="23"/>
  <c r="I1784" i="23"/>
  <c r="I1783" i="23"/>
  <c r="I1782" i="23"/>
  <c r="I1781" i="23"/>
  <c r="I1780" i="23"/>
  <c r="I1779" i="23"/>
  <c r="I1778" i="23"/>
  <c r="I1777" i="23"/>
  <c r="I1776" i="23"/>
  <c r="I1775" i="23"/>
  <c r="I1774" i="23"/>
  <c r="I1773" i="23"/>
  <c r="I1772" i="23"/>
  <c r="I1771" i="23"/>
  <c r="I1770" i="23"/>
  <c r="I1769" i="23"/>
  <c r="I1768" i="23"/>
  <c r="I1767" i="23"/>
  <c r="I1766" i="23"/>
  <c r="I1765" i="23"/>
  <c r="I1764" i="23"/>
  <c r="I1763" i="23"/>
  <c r="I1762" i="23"/>
  <c r="I1761" i="23"/>
  <c r="I1760" i="23"/>
  <c r="I1759" i="23"/>
  <c r="I1758" i="23"/>
  <c r="I1757" i="23"/>
  <c r="I1756" i="23"/>
  <c r="I1755" i="23"/>
  <c r="I1754" i="23"/>
  <c r="I1753" i="23"/>
  <c r="I1752" i="23"/>
  <c r="I1751" i="23"/>
  <c r="I1750" i="23"/>
  <c r="I1749" i="23"/>
  <c r="I1748" i="23"/>
  <c r="I1747" i="23"/>
  <c r="I1746" i="23"/>
  <c r="I1745" i="23"/>
  <c r="I1744" i="23"/>
  <c r="I1743" i="23"/>
  <c r="I1742" i="23"/>
  <c r="I1741" i="23"/>
  <c r="I1740" i="23"/>
  <c r="I1739" i="23"/>
  <c r="I1738" i="23"/>
  <c r="I1737" i="23"/>
  <c r="I1736" i="23"/>
  <c r="I1735" i="23"/>
  <c r="I1734" i="23"/>
  <c r="I1733" i="23"/>
  <c r="I1732" i="23"/>
  <c r="I1731" i="23"/>
  <c r="I1730" i="23"/>
  <c r="I1729" i="23"/>
  <c r="I1728" i="23"/>
  <c r="I1727" i="23"/>
  <c r="I1726" i="23"/>
  <c r="I1725" i="23"/>
  <c r="I1724" i="23"/>
  <c r="I1723" i="23"/>
  <c r="I1722" i="23"/>
  <c r="I1721" i="23"/>
  <c r="I1720" i="23"/>
  <c r="I1719" i="23"/>
  <c r="I1718" i="23"/>
  <c r="I1717" i="23"/>
  <c r="I1716" i="23"/>
  <c r="I1715" i="23"/>
  <c r="I1714" i="23"/>
  <c r="I1713" i="23"/>
  <c r="I1712" i="23"/>
  <c r="I1711" i="23"/>
  <c r="I1710" i="23"/>
  <c r="I1709" i="23"/>
  <c r="I1708" i="23"/>
  <c r="I1707" i="23"/>
  <c r="I1706" i="23"/>
  <c r="I1705" i="23"/>
  <c r="I1704" i="23"/>
  <c r="I1703" i="23"/>
  <c r="I1702" i="23"/>
  <c r="I1701" i="23"/>
  <c r="I1700" i="23"/>
  <c r="I1699" i="23"/>
  <c r="I1698" i="23"/>
  <c r="I1697" i="23"/>
  <c r="I1696" i="23"/>
  <c r="I1695" i="23"/>
  <c r="I1694" i="23"/>
  <c r="I1693" i="23"/>
  <c r="I1692" i="23"/>
  <c r="I1691" i="23"/>
  <c r="I1690" i="23"/>
  <c r="I1689" i="23"/>
  <c r="I1688" i="23"/>
  <c r="I1687" i="23"/>
  <c r="I1686" i="23"/>
  <c r="I1685" i="23"/>
  <c r="I1684" i="23"/>
  <c r="I1683" i="23"/>
  <c r="I1682" i="23"/>
  <c r="I1681" i="23"/>
  <c r="I1680" i="23"/>
  <c r="I1679" i="23"/>
  <c r="I1678" i="23"/>
  <c r="I1677" i="23"/>
  <c r="I1676" i="23"/>
  <c r="I1675" i="23"/>
  <c r="I1674" i="23"/>
  <c r="I1673" i="23"/>
  <c r="I1672" i="23"/>
  <c r="I1671" i="23"/>
  <c r="I1670" i="23"/>
  <c r="I1669" i="23"/>
  <c r="I1668" i="23"/>
  <c r="I1667" i="23"/>
  <c r="I1666" i="23"/>
  <c r="I1665" i="23"/>
  <c r="I1664" i="23"/>
  <c r="I1663" i="23"/>
  <c r="I1662" i="23"/>
  <c r="I1661" i="23"/>
  <c r="I1660" i="23"/>
  <c r="I1659" i="23"/>
  <c r="I1658" i="23"/>
  <c r="I1657" i="23"/>
  <c r="I1656" i="23"/>
  <c r="I1655" i="23"/>
  <c r="I1654" i="23"/>
  <c r="I1653" i="23"/>
  <c r="I1652" i="23"/>
  <c r="I1651" i="23"/>
  <c r="I1650" i="23"/>
  <c r="I1649" i="23"/>
  <c r="I1648" i="23"/>
  <c r="I1647" i="23"/>
  <c r="I1646" i="23"/>
  <c r="I1645" i="23"/>
  <c r="I1644" i="23"/>
  <c r="I1643" i="23"/>
  <c r="I1642" i="23"/>
  <c r="I1641" i="23"/>
  <c r="I1640" i="23"/>
  <c r="I1639" i="23"/>
  <c r="I1638" i="23"/>
  <c r="I1637" i="23"/>
  <c r="I1636" i="23"/>
  <c r="I1635" i="23"/>
  <c r="I1634" i="23"/>
  <c r="I1633" i="23"/>
  <c r="I1632" i="23"/>
  <c r="I1631" i="23"/>
  <c r="I1630" i="23"/>
  <c r="I1629" i="23"/>
  <c r="I1628" i="23"/>
  <c r="I1627" i="23"/>
  <c r="I1626" i="23"/>
  <c r="I1625" i="23"/>
  <c r="I1624" i="23"/>
  <c r="I1623" i="23"/>
  <c r="I1622" i="23"/>
  <c r="I1621" i="23"/>
  <c r="I1620" i="23"/>
  <c r="I1619" i="23"/>
  <c r="I1618" i="23"/>
  <c r="I1617" i="23"/>
  <c r="I1616" i="23"/>
  <c r="I1615" i="23"/>
  <c r="I1614" i="23"/>
  <c r="I1613" i="23"/>
  <c r="I1612" i="23"/>
  <c r="I1611" i="23"/>
  <c r="I1610" i="23"/>
  <c r="I1609" i="23"/>
  <c r="I1608" i="23"/>
  <c r="I1607" i="23"/>
  <c r="I1606" i="23"/>
  <c r="I1605" i="23"/>
  <c r="I1604" i="23"/>
  <c r="I1603" i="23"/>
  <c r="I1602" i="23"/>
  <c r="I1601" i="23"/>
  <c r="I1600" i="23"/>
  <c r="I1599" i="23"/>
  <c r="I1598" i="23"/>
  <c r="I1597" i="23"/>
  <c r="I1596" i="23"/>
  <c r="I1595" i="23"/>
  <c r="I1594" i="23"/>
  <c r="I1593" i="23"/>
  <c r="I1592" i="23"/>
  <c r="I1591" i="23"/>
  <c r="I1590" i="23"/>
  <c r="I1589" i="23"/>
  <c r="I1588" i="23"/>
  <c r="I1587" i="23"/>
  <c r="I1586" i="23"/>
  <c r="I1585" i="23"/>
  <c r="I1584" i="23"/>
  <c r="I1583" i="23"/>
  <c r="I1582" i="23"/>
  <c r="I1581" i="23"/>
  <c r="I1580" i="23"/>
  <c r="I1579" i="23"/>
  <c r="I1578" i="23"/>
  <c r="I1577" i="23"/>
  <c r="I1576" i="23"/>
  <c r="I1575" i="23"/>
  <c r="I1574" i="23"/>
  <c r="I1573" i="23"/>
  <c r="I1572" i="23"/>
  <c r="I1571" i="23"/>
  <c r="I1570" i="23"/>
  <c r="I1569" i="23"/>
  <c r="I1568" i="23"/>
  <c r="I1567" i="23"/>
  <c r="I1566" i="23"/>
  <c r="I1565" i="23"/>
  <c r="I1564" i="23"/>
  <c r="I1563" i="23"/>
  <c r="I1562" i="23"/>
  <c r="I1561" i="23"/>
  <c r="I1560" i="23"/>
  <c r="I1559" i="23"/>
  <c r="I1558" i="23"/>
  <c r="I1557" i="23"/>
  <c r="I1556" i="23"/>
  <c r="I1555" i="23"/>
  <c r="I1554" i="23"/>
  <c r="I1553" i="23"/>
  <c r="I1552" i="23"/>
  <c r="I1551" i="23"/>
  <c r="I1550" i="23"/>
  <c r="I1549" i="23"/>
  <c r="I1548" i="23"/>
  <c r="I1547" i="23"/>
  <c r="I1546" i="23"/>
  <c r="I1545" i="23"/>
  <c r="I1544" i="23"/>
  <c r="I1543" i="23"/>
  <c r="I1542" i="23"/>
  <c r="I1541" i="23"/>
  <c r="I1540" i="23"/>
  <c r="I1539" i="23"/>
  <c r="I1538" i="23"/>
  <c r="I1537" i="23"/>
  <c r="I1536" i="23"/>
  <c r="I1535" i="23"/>
  <c r="I1534" i="23"/>
  <c r="I1533" i="23"/>
  <c r="I1532" i="23"/>
  <c r="I1531" i="23"/>
  <c r="I1530" i="23"/>
  <c r="I1529" i="23"/>
  <c r="I1528" i="23"/>
  <c r="I1527" i="23"/>
  <c r="I1526" i="23"/>
  <c r="I1525" i="23"/>
  <c r="I1524" i="23"/>
  <c r="I1523" i="23"/>
  <c r="I1522" i="23"/>
  <c r="I1521" i="23"/>
  <c r="I1520" i="23"/>
  <c r="I1519" i="23"/>
  <c r="I1518" i="23"/>
  <c r="I1517" i="23"/>
  <c r="I1516" i="23"/>
  <c r="I1515" i="23"/>
  <c r="I1514" i="23"/>
  <c r="I1513" i="23"/>
  <c r="I1512" i="23"/>
  <c r="I1511" i="23"/>
  <c r="I1510" i="23"/>
  <c r="I1509" i="23"/>
  <c r="I1508" i="23"/>
  <c r="I1507" i="23"/>
  <c r="I1506" i="23"/>
  <c r="I1505" i="23"/>
  <c r="I1504" i="23"/>
  <c r="I1503" i="23"/>
  <c r="I1502" i="23"/>
  <c r="I1501" i="23"/>
  <c r="I1500" i="23"/>
  <c r="I1499" i="23"/>
  <c r="I1498" i="23"/>
  <c r="I1497" i="23"/>
  <c r="I1496" i="23"/>
  <c r="I1495" i="23"/>
  <c r="I1494" i="23"/>
  <c r="I1493" i="23"/>
  <c r="I1492" i="23"/>
  <c r="I1491" i="23"/>
  <c r="I1490" i="23"/>
  <c r="I1489" i="23"/>
  <c r="I1488" i="23"/>
  <c r="I1487" i="23"/>
  <c r="I1486" i="23"/>
  <c r="I1485" i="23"/>
  <c r="I1484" i="23"/>
  <c r="I1483" i="23"/>
  <c r="I1482" i="23"/>
  <c r="I1481" i="23"/>
  <c r="I1480" i="23"/>
  <c r="I1479" i="23"/>
  <c r="I1478" i="23"/>
  <c r="I1477" i="23"/>
  <c r="I1476" i="23"/>
  <c r="I1475" i="23"/>
  <c r="I1474" i="23"/>
  <c r="I1473" i="23"/>
  <c r="I1472" i="23"/>
  <c r="I1471" i="23"/>
  <c r="I1470" i="23"/>
  <c r="I1469" i="23"/>
  <c r="I1468" i="23"/>
  <c r="I1467" i="23"/>
  <c r="I1466" i="23"/>
  <c r="I1465" i="23"/>
  <c r="I1464" i="23"/>
  <c r="I1463" i="23"/>
  <c r="I1462" i="23"/>
  <c r="I1461" i="23"/>
  <c r="I1460" i="23"/>
  <c r="I1459" i="23"/>
  <c r="I1458" i="23"/>
  <c r="I1457" i="23"/>
  <c r="I1456" i="23"/>
  <c r="I1455" i="23"/>
  <c r="I1454" i="23"/>
  <c r="I1453" i="23"/>
  <c r="I1452" i="23"/>
  <c r="I1451" i="23"/>
  <c r="I1450" i="23"/>
  <c r="I1449" i="23"/>
  <c r="I1448" i="23"/>
  <c r="I1447" i="23"/>
  <c r="I1446" i="23"/>
  <c r="I1445" i="23"/>
  <c r="I1444" i="23"/>
  <c r="I1443" i="23"/>
  <c r="I1442" i="23"/>
  <c r="I1441" i="23"/>
  <c r="I1440" i="23"/>
  <c r="I1439" i="23"/>
  <c r="I1438" i="23"/>
  <c r="I1437" i="23"/>
  <c r="I1436" i="23"/>
  <c r="I1435" i="23"/>
  <c r="I1434" i="23"/>
  <c r="I1433" i="23"/>
  <c r="I1432" i="23"/>
  <c r="I1431" i="23"/>
  <c r="I1430" i="23"/>
  <c r="I1429" i="23"/>
  <c r="I1428" i="23"/>
  <c r="I1427" i="23"/>
  <c r="I1426" i="23"/>
  <c r="I1425" i="23"/>
  <c r="I1424" i="23"/>
  <c r="I1423" i="23"/>
  <c r="I1422" i="23"/>
  <c r="I1421" i="23"/>
  <c r="I1420" i="23"/>
  <c r="I1419" i="23"/>
  <c r="I1418" i="23"/>
  <c r="I1417" i="23"/>
  <c r="I1416" i="23"/>
  <c r="I1415" i="23"/>
  <c r="I1414" i="23"/>
  <c r="I1413" i="23"/>
  <c r="I1412" i="23"/>
  <c r="I1411" i="23"/>
  <c r="I1410" i="23"/>
  <c r="I1409" i="23"/>
  <c r="I1408" i="23"/>
  <c r="I1407" i="23"/>
  <c r="I1406" i="23"/>
  <c r="I1405" i="23"/>
  <c r="I1404" i="23"/>
  <c r="I1403" i="23"/>
  <c r="I1402" i="23"/>
  <c r="I1401" i="23"/>
  <c r="I1400" i="23"/>
  <c r="I1399" i="23"/>
  <c r="I1398" i="23"/>
  <c r="I1397" i="23"/>
  <c r="I1396" i="23"/>
  <c r="I1395" i="23"/>
  <c r="I1394" i="23"/>
  <c r="I1393" i="23"/>
  <c r="I1392" i="23"/>
  <c r="I1391" i="23"/>
  <c r="I1390" i="23"/>
  <c r="I1389" i="23"/>
  <c r="I1388" i="23"/>
  <c r="I1387" i="23"/>
  <c r="I1386" i="23"/>
  <c r="I1385" i="23"/>
  <c r="I1384" i="23"/>
  <c r="I1383" i="23"/>
  <c r="I1382" i="23"/>
  <c r="I1381" i="23"/>
  <c r="I1380" i="23"/>
  <c r="I1379" i="23"/>
  <c r="I1378" i="23"/>
  <c r="I1377" i="23"/>
  <c r="I1376" i="23"/>
  <c r="I1375" i="23"/>
  <c r="I1374" i="23"/>
  <c r="I1373" i="23"/>
  <c r="I1372" i="23"/>
  <c r="I1371" i="23"/>
  <c r="I1370" i="23"/>
  <c r="I1369" i="23"/>
  <c r="I1368" i="23"/>
  <c r="I1367" i="23"/>
  <c r="I1366" i="23"/>
  <c r="I1365" i="23"/>
  <c r="I1364" i="23"/>
  <c r="I1363" i="23"/>
  <c r="I1362" i="23"/>
  <c r="I1361" i="23"/>
  <c r="I1360" i="23"/>
  <c r="I1359" i="23"/>
  <c r="I1358" i="23"/>
  <c r="I1357" i="23"/>
  <c r="I1356" i="23"/>
  <c r="I1355" i="23"/>
  <c r="I1354" i="23"/>
  <c r="I1353" i="23"/>
  <c r="I1352" i="23"/>
  <c r="I1351" i="23"/>
  <c r="I1350" i="23"/>
  <c r="I1349" i="23"/>
  <c r="I1348" i="23"/>
  <c r="I1347" i="23"/>
  <c r="I1346" i="23"/>
  <c r="I1345" i="23"/>
  <c r="I1344" i="23"/>
  <c r="I1343" i="23"/>
  <c r="I1342" i="23"/>
  <c r="I1341" i="23"/>
  <c r="I1340" i="23"/>
  <c r="I1339" i="23"/>
  <c r="I1338" i="23"/>
  <c r="I1337" i="23"/>
  <c r="I1336" i="23"/>
  <c r="I1335" i="23"/>
  <c r="I1334" i="23"/>
  <c r="I1333" i="23"/>
  <c r="I1332" i="23"/>
  <c r="I1331" i="23"/>
  <c r="I1330" i="23"/>
  <c r="I1329" i="23"/>
  <c r="I1328" i="23"/>
  <c r="I1327" i="23"/>
  <c r="I1326" i="23"/>
  <c r="I1325" i="23"/>
  <c r="I1324" i="23"/>
  <c r="I1323" i="23"/>
  <c r="I1322" i="23"/>
  <c r="I1321" i="23"/>
  <c r="I1320" i="23"/>
  <c r="I1319" i="23"/>
  <c r="I1318" i="23"/>
  <c r="I1317" i="23"/>
  <c r="I1316" i="23"/>
  <c r="I1315" i="23"/>
  <c r="I1314" i="23"/>
  <c r="I1313" i="23"/>
  <c r="I1312" i="23"/>
  <c r="I1311" i="23"/>
  <c r="I1310" i="23"/>
  <c r="I1309" i="23"/>
  <c r="I1308" i="23"/>
  <c r="I1307" i="23"/>
  <c r="I1306" i="23"/>
  <c r="I1305" i="23"/>
  <c r="I1304" i="23"/>
  <c r="I1303" i="23"/>
  <c r="I1302" i="23"/>
  <c r="I1301" i="23"/>
  <c r="I1300" i="23"/>
  <c r="I1299" i="23"/>
  <c r="I1298" i="23"/>
  <c r="I1297" i="23"/>
  <c r="I1296" i="23"/>
  <c r="I1295" i="23"/>
  <c r="I1294" i="23"/>
  <c r="I1293" i="23"/>
  <c r="I1292" i="23"/>
  <c r="I1291" i="23"/>
  <c r="I1290" i="23"/>
  <c r="I1289" i="23"/>
  <c r="I1288" i="23"/>
  <c r="I1287" i="23"/>
  <c r="I1286" i="23"/>
  <c r="I1285" i="23"/>
  <c r="I1284" i="23"/>
  <c r="I1283" i="23"/>
  <c r="I1282" i="23"/>
  <c r="I1281" i="23"/>
  <c r="I1280" i="23"/>
  <c r="I1279" i="23"/>
  <c r="I1278" i="23"/>
  <c r="I1277" i="23"/>
  <c r="I1276" i="23"/>
  <c r="I1275" i="23"/>
  <c r="I1274" i="23"/>
  <c r="I1273" i="23"/>
  <c r="I1272" i="23"/>
  <c r="I1271" i="23"/>
  <c r="I1270" i="23"/>
  <c r="I1269" i="23"/>
  <c r="I1268" i="23"/>
  <c r="I1267" i="23"/>
  <c r="I1266" i="23"/>
  <c r="I1265" i="23"/>
  <c r="I1264" i="23"/>
  <c r="I1263" i="23"/>
  <c r="I1262" i="23"/>
  <c r="I1261" i="23"/>
  <c r="I1260" i="23"/>
  <c r="I1259" i="23"/>
  <c r="I1258" i="23"/>
  <c r="I1257" i="23"/>
  <c r="I1256" i="23"/>
  <c r="I1255" i="23"/>
  <c r="I1254" i="23"/>
  <c r="I1253" i="23"/>
  <c r="I1252" i="23"/>
  <c r="I1251" i="23"/>
  <c r="I1250" i="23"/>
  <c r="I1249" i="23"/>
  <c r="I1248" i="23"/>
  <c r="I1247" i="23"/>
  <c r="I1246" i="23"/>
  <c r="I1245" i="23"/>
  <c r="I1244" i="23"/>
  <c r="I1243" i="23"/>
  <c r="I1242" i="23"/>
  <c r="I1241" i="23"/>
  <c r="I1240" i="23"/>
  <c r="I1239" i="23"/>
  <c r="I1238" i="23"/>
  <c r="I1237" i="23"/>
  <c r="I1236" i="23"/>
  <c r="I1235" i="23"/>
  <c r="I1234" i="23"/>
  <c r="I1233" i="23"/>
  <c r="I1232" i="23"/>
  <c r="I1231" i="23"/>
  <c r="I1230" i="23"/>
  <c r="I1229" i="23"/>
  <c r="I1228" i="23"/>
  <c r="I1227" i="23"/>
  <c r="I1226" i="23"/>
  <c r="I1225" i="23"/>
  <c r="I1224" i="23"/>
  <c r="I1223" i="23"/>
  <c r="I1222" i="23"/>
  <c r="I1221" i="23"/>
  <c r="I1220" i="23"/>
  <c r="I1219" i="23"/>
  <c r="I1218" i="23"/>
  <c r="I1217" i="23"/>
  <c r="I1216" i="23"/>
  <c r="I1215" i="23"/>
  <c r="I1214" i="23"/>
  <c r="I1213" i="23"/>
  <c r="I1212" i="23"/>
  <c r="I1211" i="23"/>
  <c r="I1210" i="23"/>
  <c r="I1209" i="23"/>
  <c r="I1208" i="23"/>
  <c r="I1207" i="23"/>
  <c r="I1206" i="23"/>
  <c r="I1205" i="23"/>
  <c r="I1204" i="23"/>
  <c r="I1203" i="23"/>
  <c r="I1202" i="23"/>
  <c r="I1201" i="23"/>
  <c r="I1200" i="23"/>
  <c r="I1199" i="23"/>
  <c r="I1198" i="23"/>
  <c r="I1197" i="23"/>
  <c r="I1196" i="23"/>
  <c r="I1195" i="23"/>
  <c r="I1194" i="23"/>
  <c r="I1193" i="23"/>
  <c r="I1192" i="23"/>
  <c r="I1191" i="23"/>
  <c r="I1190" i="23"/>
  <c r="I1189" i="23"/>
  <c r="I1188" i="23"/>
  <c r="I1187" i="23"/>
  <c r="I1186" i="23"/>
  <c r="I1185" i="23"/>
  <c r="I1184" i="23"/>
  <c r="I1183" i="23"/>
  <c r="I1182" i="23"/>
  <c r="I1181" i="23"/>
  <c r="I1180" i="23"/>
  <c r="I1179" i="23"/>
  <c r="I1178" i="23"/>
  <c r="I1177" i="23"/>
  <c r="I1176" i="23"/>
  <c r="I1175" i="23"/>
  <c r="I1174" i="23"/>
  <c r="I1173" i="23"/>
  <c r="I1172" i="23"/>
  <c r="I1171" i="23"/>
  <c r="I1170" i="23"/>
  <c r="I1169" i="23"/>
  <c r="I1168" i="23"/>
  <c r="I1167" i="23"/>
  <c r="I1166" i="23"/>
  <c r="I1165" i="23"/>
  <c r="I1164" i="23"/>
  <c r="I1163" i="23"/>
  <c r="I1162" i="23"/>
  <c r="I1161" i="23"/>
  <c r="I1160" i="23"/>
  <c r="I1159" i="23"/>
  <c r="I1158" i="23"/>
  <c r="I1157" i="23"/>
  <c r="I1156" i="23"/>
  <c r="I1155" i="23"/>
  <c r="I1154" i="23"/>
  <c r="I1153" i="23"/>
  <c r="I1152" i="23"/>
  <c r="I1151" i="23"/>
  <c r="I1150" i="23"/>
  <c r="I1149" i="23"/>
  <c r="I1148" i="23"/>
  <c r="I1147" i="23"/>
  <c r="I1146" i="23"/>
  <c r="I1145" i="23"/>
  <c r="I1144" i="23"/>
  <c r="I1143" i="23"/>
  <c r="I1142" i="23"/>
  <c r="I1141" i="23"/>
  <c r="I1140" i="23"/>
  <c r="I1139" i="23"/>
  <c r="I1138" i="23"/>
  <c r="I1137" i="23"/>
  <c r="I1136" i="23"/>
  <c r="I1135" i="23"/>
  <c r="I1134" i="23"/>
  <c r="I1133" i="23"/>
  <c r="I1132" i="23"/>
  <c r="I1131" i="23"/>
  <c r="I1130" i="23"/>
  <c r="I1129" i="23"/>
  <c r="I1128" i="23"/>
  <c r="I1127" i="23"/>
  <c r="I1126" i="23"/>
  <c r="I1125" i="23"/>
  <c r="I1124" i="23"/>
  <c r="I1123" i="23"/>
  <c r="I1122" i="23"/>
  <c r="I1121" i="23"/>
  <c r="I1120" i="23"/>
  <c r="I1119" i="23"/>
  <c r="I1118" i="23"/>
  <c r="I1117" i="23"/>
  <c r="I1116" i="23"/>
  <c r="I1115" i="23"/>
  <c r="I1114" i="23"/>
  <c r="I1113" i="23"/>
  <c r="I1112" i="23"/>
  <c r="I1111" i="23"/>
  <c r="I1110" i="23"/>
  <c r="I1109" i="23"/>
  <c r="I1108" i="23"/>
  <c r="I1107" i="23"/>
  <c r="I1106" i="23"/>
  <c r="I1105" i="23"/>
  <c r="I1104" i="23"/>
  <c r="I1103" i="23"/>
  <c r="I1102" i="23"/>
  <c r="I1101" i="23"/>
  <c r="I1100" i="23"/>
  <c r="I1099" i="23"/>
  <c r="I1098" i="23"/>
  <c r="I1097" i="23"/>
  <c r="I1096" i="23"/>
  <c r="I1095" i="23"/>
  <c r="I1094" i="23"/>
  <c r="I1093" i="23"/>
  <c r="I1092" i="23"/>
  <c r="I1091" i="23"/>
  <c r="I1090" i="23"/>
  <c r="I1089" i="23"/>
  <c r="I1088" i="23"/>
  <c r="I1087" i="23"/>
  <c r="I1086" i="23"/>
  <c r="I1085" i="23"/>
  <c r="I1084" i="23"/>
  <c r="I1083" i="23"/>
  <c r="I1082" i="23"/>
  <c r="I1081" i="23"/>
  <c r="I1080" i="23"/>
  <c r="I1079" i="23"/>
  <c r="I1078" i="23"/>
  <c r="I1077" i="23"/>
  <c r="I1076" i="23"/>
  <c r="I1075" i="23"/>
  <c r="I1074" i="23"/>
  <c r="I1073" i="23"/>
  <c r="I1072" i="23"/>
  <c r="I1071" i="23"/>
  <c r="I1070" i="23"/>
  <c r="I1069" i="23"/>
  <c r="I1068" i="23"/>
  <c r="I1067" i="23"/>
  <c r="I1066" i="23"/>
  <c r="I1065" i="23"/>
  <c r="I1064" i="23"/>
  <c r="I1063" i="23"/>
  <c r="I1062" i="23"/>
  <c r="I1061" i="23"/>
  <c r="I1060" i="23"/>
  <c r="I1059" i="23"/>
  <c r="I1058" i="23"/>
  <c r="I1057" i="23"/>
  <c r="I1056" i="23"/>
  <c r="I1055" i="23"/>
  <c r="I1054" i="23"/>
  <c r="I1053" i="23"/>
  <c r="I1052" i="23"/>
  <c r="I1051" i="23"/>
  <c r="I1050" i="23"/>
  <c r="I1049" i="23"/>
  <c r="I1048" i="23"/>
  <c r="I1047" i="23"/>
  <c r="I1046" i="23"/>
  <c r="I1045" i="23"/>
  <c r="I1044" i="23"/>
  <c r="I1043" i="23"/>
  <c r="I1042" i="23"/>
  <c r="I1041" i="23"/>
  <c r="I1040" i="23"/>
  <c r="I1039" i="23"/>
  <c r="I1038" i="23"/>
  <c r="I1037" i="23"/>
  <c r="I1036" i="23"/>
  <c r="I1035" i="23"/>
  <c r="I1034" i="23"/>
  <c r="I1033" i="23"/>
  <c r="I1032" i="23"/>
  <c r="I1031" i="23"/>
  <c r="I1030" i="23"/>
  <c r="I1029" i="23"/>
  <c r="I1028" i="23"/>
  <c r="I1027" i="23"/>
  <c r="I1026" i="23"/>
  <c r="I1025" i="23"/>
  <c r="I1024" i="23"/>
  <c r="I1023" i="23"/>
  <c r="I1022" i="23"/>
  <c r="I1021" i="23"/>
  <c r="I1020" i="23"/>
  <c r="I1019" i="23"/>
  <c r="I1018" i="23"/>
  <c r="I1017" i="23"/>
  <c r="I1016" i="23"/>
  <c r="I1015" i="23"/>
  <c r="I1014" i="23"/>
  <c r="I1013" i="23"/>
  <c r="I1012" i="23"/>
  <c r="I1011" i="23"/>
  <c r="I1010" i="23"/>
  <c r="I1009" i="23"/>
  <c r="I1008" i="23"/>
  <c r="I1007" i="23"/>
  <c r="I1006" i="23"/>
  <c r="I1005" i="23"/>
  <c r="I1004" i="23"/>
  <c r="I1003" i="23"/>
  <c r="I1002" i="23"/>
  <c r="I1001" i="23"/>
  <c r="I1000" i="23"/>
  <c r="I999" i="23"/>
  <c r="I998" i="23"/>
  <c r="I997" i="23"/>
  <c r="I996" i="23"/>
  <c r="I995" i="23"/>
  <c r="I994" i="23"/>
  <c r="I993" i="23"/>
  <c r="I992" i="23"/>
  <c r="I991" i="23"/>
  <c r="I990" i="23"/>
  <c r="I989" i="23"/>
  <c r="I988" i="23"/>
  <c r="I987" i="23"/>
  <c r="I986" i="23"/>
  <c r="I985" i="23"/>
  <c r="I984" i="23"/>
  <c r="I983" i="23"/>
  <c r="I982" i="23"/>
  <c r="I981" i="23"/>
  <c r="I980" i="23"/>
  <c r="I979" i="23"/>
  <c r="I978" i="23"/>
  <c r="I977" i="23"/>
  <c r="I976" i="23"/>
  <c r="I975" i="23"/>
  <c r="I974" i="23"/>
  <c r="I973" i="23"/>
  <c r="I972" i="23"/>
  <c r="I971" i="23"/>
  <c r="I970" i="23"/>
  <c r="I969" i="23"/>
  <c r="I968" i="23"/>
  <c r="I967" i="23"/>
  <c r="I966" i="23"/>
  <c r="I965" i="23"/>
  <c r="I964" i="23"/>
  <c r="I963" i="23"/>
  <c r="I962" i="23"/>
  <c r="I961" i="23"/>
  <c r="I960" i="23"/>
  <c r="I959" i="23"/>
  <c r="I958" i="23"/>
  <c r="I957" i="23"/>
  <c r="I956" i="23"/>
  <c r="I955" i="23"/>
  <c r="I954" i="23"/>
  <c r="I953" i="23"/>
  <c r="I952" i="23"/>
  <c r="I951" i="23"/>
  <c r="I950" i="23"/>
  <c r="I949" i="23"/>
  <c r="I948" i="23"/>
  <c r="I947" i="23"/>
  <c r="I946" i="23"/>
  <c r="I945" i="23"/>
  <c r="I944" i="23"/>
  <c r="I943" i="23"/>
  <c r="I942" i="23"/>
  <c r="I941" i="23"/>
  <c r="I940" i="23"/>
  <c r="I939" i="23"/>
  <c r="I938" i="23"/>
  <c r="I937" i="23"/>
  <c r="I936" i="23"/>
  <c r="I935" i="23"/>
  <c r="I934" i="23"/>
  <c r="I933" i="23"/>
  <c r="I932" i="23"/>
  <c r="I931" i="23"/>
  <c r="I930" i="23"/>
  <c r="I929" i="23"/>
  <c r="I928" i="23"/>
  <c r="I927" i="23"/>
  <c r="I926" i="23"/>
  <c r="I925" i="23"/>
  <c r="I924" i="23"/>
  <c r="I923" i="23"/>
  <c r="I922" i="23"/>
  <c r="I921" i="23"/>
  <c r="I920" i="23"/>
  <c r="I919" i="23"/>
  <c r="I918" i="23"/>
  <c r="I917" i="23"/>
  <c r="I916" i="23"/>
  <c r="I915" i="23"/>
  <c r="I914" i="23"/>
  <c r="I913" i="23"/>
  <c r="I912" i="23"/>
  <c r="I911" i="23"/>
  <c r="I910" i="23"/>
  <c r="I909" i="23"/>
  <c r="I908" i="23"/>
  <c r="I907" i="23"/>
  <c r="I906" i="23"/>
  <c r="I905" i="23"/>
  <c r="I904" i="23"/>
  <c r="I903" i="23"/>
  <c r="I902" i="23"/>
  <c r="I901" i="23"/>
  <c r="I900" i="23"/>
  <c r="I899" i="23"/>
  <c r="I898" i="23"/>
  <c r="I897" i="23"/>
  <c r="I896" i="23"/>
  <c r="I895" i="23"/>
  <c r="I894" i="23"/>
  <c r="I893" i="23"/>
  <c r="I892" i="23"/>
  <c r="I891" i="23"/>
  <c r="I890" i="23"/>
  <c r="I889" i="23"/>
  <c r="I888" i="23"/>
  <c r="I887" i="23"/>
  <c r="I886" i="23"/>
  <c r="I885" i="23"/>
  <c r="I884" i="23"/>
  <c r="I883" i="23"/>
  <c r="I882" i="23"/>
  <c r="I881" i="23"/>
  <c r="I880" i="23"/>
  <c r="I879" i="23"/>
  <c r="I878" i="23"/>
  <c r="I877" i="23"/>
  <c r="I876" i="23"/>
  <c r="I875" i="23"/>
  <c r="I874" i="23"/>
  <c r="I873" i="23"/>
  <c r="I872" i="23"/>
  <c r="I871" i="23"/>
  <c r="I870" i="23"/>
  <c r="I869" i="23"/>
  <c r="I868" i="23"/>
  <c r="I867" i="23"/>
  <c r="I866" i="23"/>
  <c r="I865" i="23"/>
  <c r="I864" i="23"/>
  <c r="I863" i="23"/>
  <c r="I862" i="23"/>
  <c r="I861" i="23"/>
  <c r="I860" i="23"/>
  <c r="I859" i="23"/>
  <c r="I858" i="23"/>
  <c r="I857" i="23"/>
  <c r="I856" i="23"/>
  <c r="I855" i="23"/>
  <c r="I854" i="23"/>
  <c r="I853" i="23"/>
  <c r="I852" i="23"/>
  <c r="I851" i="23"/>
  <c r="I850" i="23"/>
  <c r="I849" i="23"/>
  <c r="I848" i="23"/>
  <c r="I847" i="23"/>
  <c r="I846" i="23"/>
  <c r="I845" i="23"/>
  <c r="I844" i="23"/>
  <c r="I843" i="23"/>
  <c r="I842" i="23"/>
  <c r="I841" i="23"/>
  <c r="I840" i="23"/>
  <c r="I839" i="23"/>
  <c r="I838" i="23"/>
  <c r="I837" i="23"/>
  <c r="I836" i="23"/>
  <c r="I835" i="23"/>
  <c r="I834" i="23"/>
  <c r="I833" i="23"/>
  <c r="I832" i="23"/>
  <c r="I831" i="23"/>
  <c r="I830" i="23"/>
  <c r="I829" i="23"/>
  <c r="I828" i="23"/>
  <c r="I827" i="23"/>
  <c r="I826" i="23"/>
  <c r="I825" i="23"/>
  <c r="I824" i="23"/>
  <c r="I823" i="23"/>
  <c r="I822" i="23"/>
  <c r="I821" i="23"/>
  <c r="I820" i="23"/>
  <c r="I819" i="23"/>
  <c r="I818" i="23"/>
  <c r="I817" i="23"/>
  <c r="I816" i="23"/>
  <c r="I815" i="23"/>
  <c r="I814" i="23"/>
  <c r="I813" i="23"/>
  <c r="I812" i="23"/>
  <c r="I811" i="23"/>
  <c r="I810" i="23"/>
  <c r="I809" i="23"/>
  <c r="I808" i="23"/>
  <c r="I807" i="23"/>
  <c r="I806" i="23"/>
  <c r="I805" i="23"/>
  <c r="I804" i="23"/>
  <c r="I803" i="23"/>
  <c r="I802" i="23"/>
  <c r="I801" i="23"/>
  <c r="I800" i="23"/>
  <c r="I799" i="23"/>
  <c r="I798" i="23"/>
  <c r="I797" i="23"/>
  <c r="I796" i="23"/>
  <c r="I795" i="23"/>
  <c r="I794" i="23"/>
  <c r="I793" i="23"/>
  <c r="I792" i="23"/>
  <c r="I791" i="23"/>
  <c r="I790" i="23"/>
  <c r="I789" i="23"/>
  <c r="I788" i="23"/>
  <c r="I787" i="23"/>
  <c r="I786" i="23"/>
  <c r="I785" i="23"/>
  <c r="I784" i="23"/>
  <c r="I783" i="23"/>
  <c r="I782" i="23"/>
  <c r="I781" i="23"/>
  <c r="I780" i="23"/>
  <c r="I779" i="23"/>
  <c r="I778" i="23"/>
  <c r="I777" i="23"/>
  <c r="I776" i="23"/>
  <c r="I775" i="23"/>
  <c r="I774" i="23"/>
  <c r="I773" i="23"/>
  <c r="I772" i="23"/>
  <c r="I771" i="23"/>
  <c r="I770" i="23"/>
  <c r="I769" i="23"/>
  <c r="I768" i="23"/>
  <c r="I767" i="23"/>
  <c r="I766" i="23"/>
  <c r="I765" i="23"/>
  <c r="I764" i="23"/>
  <c r="I763" i="23"/>
  <c r="I762" i="23"/>
  <c r="I761" i="23"/>
  <c r="I760" i="23"/>
  <c r="I759" i="23"/>
  <c r="I758" i="23"/>
  <c r="I757" i="23"/>
  <c r="I756" i="23"/>
  <c r="I755" i="23"/>
  <c r="I754" i="23"/>
  <c r="I753" i="23"/>
  <c r="I752" i="23"/>
  <c r="I751" i="23"/>
  <c r="I750" i="23"/>
  <c r="I749" i="23"/>
  <c r="I748" i="23"/>
  <c r="I747" i="23"/>
  <c r="I746" i="23"/>
  <c r="I745" i="23"/>
  <c r="I744" i="23"/>
  <c r="I743" i="23"/>
  <c r="I742" i="23"/>
  <c r="I741" i="23"/>
  <c r="I740" i="23"/>
  <c r="I739" i="23"/>
  <c r="I738" i="23"/>
  <c r="I737" i="23"/>
  <c r="I736" i="23"/>
  <c r="I735" i="23"/>
  <c r="I734" i="23"/>
  <c r="I733" i="23"/>
  <c r="I732" i="23"/>
  <c r="I731" i="23"/>
  <c r="I730" i="23"/>
  <c r="I729" i="23"/>
  <c r="I728" i="23"/>
  <c r="I727" i="23"/>
  <c r="I726" i="23"/>
  <c r="I725" i="23"/>
  <c r="I724" i="23"/>
  <c r="I723" i="23"/>
  <c r="I722" i="23"/>
  <c r="I721" i="23"/>
  <c r="I720" i="23"/>
  <c r="I719" i="23"/>
  <c r="I718" i="23"/>
  <c r="I717" i="23"/>
  <c r="I716" i="23"/>
  <c r="I715" i="23"/>
  <c r="I714" i="23"/>
  <c r="I713" i="23"/>
  <c r="I712" i="23"/>
  <c r="I711" i="23"/>
  <c r="I710" i="23"/>
  <c r="I709" i="23"/>
  <c r="I708" i="23"/>
  <c r="I707" i="23"/>
  <c r="I706" i="23"/>
  <c r="I705" i="23"/>
  <c r="I704" i="23"/>
  <c r="I703" i="23"/>
  <c r="I702" i="23"/>
  <c r="I701" i="23"/>
  <c r="I700" i="23"/>
  <c r="I699" i="23"/>
  <c r="I698" i="23"/>
  <c r="I697" i="23"/>
  <c r="I696" i="23"/>
  <c r="I695" i="23"/>
  <c r="I694" i="23"/>
  <c r="I693" i="23"/>
  <c r="I692" i="23"/>
  <c r="I691" i="23"/>
  <c r="I690" i="23"/>
  <c r="I689" i="23"/>
  <c r="I688" i="23"/>
  <c r="I687" i="23"/>
  <c r="I686" i="23"/>
  <c r="I685" i="23"/>
  <c r="I684" i="23"/>
  <c r="I683" i="23"/>
  <c r="I682" i="23"/>
  <c r="I681" i="23"/>
  <c r="I680" i="23"/>
  <c r="I679" i="23"/>
  <c r="I678" i="23"/>
  <c r="I677" i="23"/>
  <c r="I676" i="23"/>
  <c r="I675" i="23"/>
  <c r="I674" i="23"/>
  <c r="I673" i="23"/>
  <c r="I672" i="23"/>
  <c r="I671" i="23"/>
  <c r="I670" i="23"/>
  <c r="I669" i="23"/>
  <c r="I668" i="23"/>
  <c r="I667" i="23"/>
  <c r="I666" i="23"/>
  <c r="I665" i="23"/>
  <c r="I664" i="23"/>
  <c r="I663" i="23"/>
  <c r="I662" i="23"/>
  <c r="I661" i="23"/>
  <c r="I660" i="23"/>
  <c r="I659" i="23"/>
  <c r="I658" i="23"/>
  <c r="I657" i="23"/>
  <c r="I656" i="23"/>
  <c r="I655" i="23"/>
  <c r="I654" i="23"/>
  <c r="I653" i="23"/>
  <c r="I652" i="23"/>
  <c r="I651" i="23"/>
  <c r="I650" i="23"/>
  <c r="I649" i="23"/>
  <c r="I648" i="23"/>
  <c r="I647" i="23"/>
  <c r="I646" i="23"/>
  <c r="I645" i="23"/>
  <c r="I644" i="23"/>
  <c r="I643" i="23"/>
  <c r="I642" i="23"/>
  <c r="I641" i="23"/>
  <c r="I640" i="23"/>
  <c r="I639" i="23"/>
  <c r="I638" i="23"/>
  <c r="I637" i="23"/>
  <c r="I636" i="23"/>
  <c r="I635" i="23"/>
  <c r="I634" i="23"/>
  <c r="I633" i="23"/>
  <c r="I632" i="23"/>
  <c r="I631" i="23"/>
  <c r="I630" i="23"/>
  <c r="I629" i="23"/>
  <c r="I628" i="23"/>
  <c r="I627" i="23"/>
  <c r="I626" i="23"/>
  <c r="I625" i="23"/>
  <c r="I624" i="23"/>
  <c r="I623" i="23"/>
  <c r="I622" i="23"/>
  <c r="I621" i="23"/>
  <c r="I620" i="23"/>
  <c r="I619" i="23"/>
  <c r="I618" i="23"/>
  <c r="I617" i="23"/>
  <c r="I616" i="23"/>
  <c r="I615" i="23"/>
  <c r="I614" i="23"/>
  <c r="I613" i="23"/>
  <c r="I612" i="23"/>
  <c r="I611" i="23"/>
  <c r="I610" i="23"/>
  <c r="I609" i="23"/>
  <c r="I608" i="23"/>
  <c r="I607" i="23"/>
  <c r="I606" i="23"/>
  <c r="I605" i="23"/>
  <c r="I604" i="23"/>
  <c r="I603" i="23"/>
  <c r="I602" i="23"/>
  <c r="I601" i="23"/>
  <c r="I600" i="23"/>
  <c r="I599" i="23"/>
  <c r="I598" i="23"/>
  <c r="I597" i="23"/>
  <c r="I596" i="23"/>
  <c r="I595" i="23"/>
  <c r="I594" i="23"/>
  <c r="I593" i="23"/>
  <c r="I592" i="23"/>
  <c r="I591" i="23"/>
  <c r="I590" i="23"/>
  <c r="I589" i="23"/>
  <c r="I588" i="23"/>
  <c r="I587" i="23"/>
  <c r="I586" i="23"/>
  <c r="I585" i="23"/>
  <c r="I584" i="23"/>
  <c r="I583" i="23"/>
  <c r="I582" i="23"/>
  <c r="I581" i="23"/>
  <c r="I580" i="23"/>
  <c r="I579" i="23"/>
  <c r="I578" i="23"/>
  <c r="I577" i="23"/>
  <c r="I576" i="23"/>
  <c r="I575" i="23"/>
  <c r="I574" i="23"/>
  <c r="I573" i="23"/>
  <c r="I572" i="23"/>
  <c r="I571" i="23"/>
  <c r="I570" i="23"/>
  <c r="I569" i="23"/>
  <c r="I568" i="23"/>
  <c r="I567" i="23"/>
  <c r="I566" i="23"/>
  <c r="I565" i="23"/>
  <c r="I564" i="23"/>
  <c r="I563" i="23"/>
  <c r="I562" i="23"/>
  <c r="I561" i="23"/>
  <c r="I560" i="23"/>
  <c r="I559" i="23"/>
  <c r="I558" i="23"/>
  <c r="I557" i="23"/>
  <c r="I556" i="23"/>
  <c r="I555" i="23"/>
  <c r="I554" i="23"/>
  <c r="I553" i="23"/>
  <c r="I552" i="23"/>
  <c r="I551" i="23"/>
  <c r="I550" i="23"/>
  <c r="I549" i="23"/>
  <c r="I548" i="23"/>
  <c r="I547" i="23"/>
  <c r="I546" i="23"/>
  <c r="I545" i="23"/>
  <c r="I544" i="23"/>
  <c r="I543" i="23"/>
  <c r="I542" i="23"/>
  <c r="I541" i="23"/>
  <c r="I540" i="23"/>
  <c r="I539" i="23"/>
  <c r="I538" i="23"/>
  <c r="I537" i="23"/>
  <c r="I536" i="23"/>
  <c r="I535" i="23"/>
  <c r="I534" i="23"/>
  <c r="I533" i="23"/>
  <c r="I532" i="23"/>
  <c r="I531" i="23"/>
  <c r="I530" i="23"/>
  <c r="I529" i="23"/>
  <c r="I528" i="23"/>
  <c r="I527" i="23"/>
  <c r="I526" i="23"/>
  <c r="I525" i="23"/>
  <c r="I524" i="23"/>
  <c r="I523" i="23"/>
  <c r="I522" i="23"/>
  <c r="I521" i="23"/>
  <c r="I520" i="23"/>
  <c r="I519" i="23"/>
  <c r="I518" i="23"/>
  <c r="I517" i="23"/>
  <c r="I516" i="23"/>
  <c r="I515" i="23"/>
  <c r="I514" i="23"/>
  <c r="I513" i="23"/>
  <c r="I512" i="23"/>
  <c r="I511" i="23"/>
  <c r="I510" i="23"/>
  <c r="I509" i="23"/>
  <c r="I508" i="23"/>
  <c r="I507" i="23"/>
  <c r="I506" i="23"/>
  <c r="I505" i="23"/>
  <c r="I504" i="23"/>
  <c r="I503" i="23"/>
  <c r="I502" i="23"/>
  <c r="I501" i="23"/>
  <c r="I500" i="23"/>
  <c r="I499" i="23"/>
  <c r="I498" i="23"/>
  <c r="I497" i="23"/>
  <c r="I496" i="23"/>
  <c r="I495" i="23"/>
  <c r="I494" i="23"/>
  <c r="I493" i="23"/>
  <c r="I492" i="23"/>
  <c r="I491" i="23"/>
  <c r="I490" i="23"/>
  <c r="I489" i="23"/>
  <c r="I488" i="23"/>
  <c r="I487" i="23"/>
  <c r="I486" i="23"/>
  <c r="I485" i="23"/>
  <c r="I484" i="23"/>
  <c r="I483" i="23"/>
  <c r="I482" i="23"/>
  <c r="I481" i="23"/>
  <c r="I480" i="23"/>
  <c r="I479" i="23"/>
  <c r="I478" i="23"/>
  <c r="I477" i="23"/>
  <c r="I476" i="23"/>
  <c r="I475" i="23"/>
  <c r="I474" i="23"/>
  <c r="I473" i="23"/>
  <c r="I472" i="23"/>
  <c r="I471" i="23"/>
  <c r="I470" i="23"/>
  <c r="I469" i="23"/>
  <c r="I468" i="23"/>
  <c r="I467" i="23"/>
  <c r="I466" i="23"/>
  <c r="I465" i="23"/>
  <c r="I464" i="23"/>
  <c r="I463" i="23"/>
  <c r="I462" i="23"/>
  <c r="I461" i="23"/>
  <c r="I460" i="23"/>
  <c r="I459" i="23"/>
  <c r="I458" i="23"/>
  <c r="I457" i="23"/>
  <c r="I456" i="23"/>
  <c r="I455" i="23"/>
  <c r="I454" i="23"/>
  <c r="I453" i="23"/>
  <c r="I452" i="23"/>
  <c r="I451" i="23"/>
  <c r="I450" i="23"/>
  <c r="I449" i="23"/>
  <c r="I448" i="23"/>
  <c r="I447" i="23"/>
  <c r="I446" i="23"/>
  <c r="I445" i="23"/>
  <c r="I444" i="23"/>
  <c r="I443" i="23"/>
  <c r="I442" i="23"/>
  <c r="I441" i="23"/>
  <c r="I440" i="23"/>
  <c r="I439" i="23"/>
  <c r="I438" i="23"/>
  <c r="I437" i="23"/>
  <c r="I436" i="23"/>
  <c r="I435" i="23"/>
  <c r="I434" i="23"/>
  <c r="I433" i="23"/>
  <c r="I432" i="23"/>
  <c r="I431" i="23"/>
  <c r="I430" i="23"/>
  <c r="I429" i="23"/>
  <c r="I428" i="23"/>
  <c r="I427" i="23"/>
  <c r="I426" i="23"/>
  <c r="I425" i="23"/>
  <c r="I424" i="23"/>
  <c r="I423" i="23"/>
  <c r="I422" i="23"/>
  <c r="I421" i="23"/>
  <c r="I420" i="23"/>
  <c r="I419" i="23"/>
  <c r="I418" i="23"/>
  <c r="I417" i="23"/>
  <c r="I416" i="23"/>
  <c r="I415" i="23"/>
  <c r="I414" i="23"/>
  <c r="I413" i="23"/>
  <c r="I412" i="23"/>
  <c r="I411" i="23"/>
  <c r="I410" i="23"/>
  <c r="I409" i="23"/>
  <c r="I408" i="23"/>
  <c r="I407" i="23"/>
  <c r="I406" i="23"/>
  <c r="I405" i="23"/>
  <c r="I404" i="23"/>
  <c r="I403" i="23"/>
  <c r="I402" i="23"/>
  <c r="I401" i="23"/>
  <c r="I400" i="23"/>
  <c r="I399" i="23"/>
  <c r="I398" i="23"/>
  <c r="I397" i="23"/>
  <c r="I396" i="23"/>
  <c r="I395" i="23"/>
  <c r="I394" i="23"/>
  <c r="I393" i="23"/>
  <c r="I392" i="23"/>
  <c r="I391" i="23"/>
  <c r="I390" i="23"/>
  <c r="I389" i="23"/>
  <c r="I388" i="23"/>
  <c r="I387" i="23"/>
  <c r="I386" i="23"/>
  <c r="I385" i="23"/>
  <c r="I384" i="23"/>
  <c r="I383" i="23"/>
  <c r="I382" i="23"/>
  <c r="I381" i="23"/>
  <c r="I380" i="23"/>
  <c r="I379" i="23"/>
  <c r="I378" i="23"/>
  <c r="I377" i="23"/>
  <c r="I376" i="23"/>
  <c r="I375" i="23"/>
  <c r="I374" i="23"/>
  <c r="I373" i="23"/>
  <c r="I372" i="23"/>
  <c r="I371" i="23"/>
  <c r="I370" i="23"/>
  <c r="I369" i="23"/>
  <c r="I368" i="23"/>
  <c r="I367" i="23"/>
  <c r="I366" i="23"/>
  <c r="I365" i="23"/>
  <c r="I364" i="23"/>
  <c r="I363" i="23"/>
  <c r="I362" i="23"/>
  <c r="I361" i="23"/>
  <c r="I360" i="23"/>
  <c r="I359" i="23"/>
  <c r="I358" i="23"/>
  <c r="I357" i="23"/>
  <c r="I356" i="23"/>
  <c r="I355" i="23"/>
  <c r="I354" i="23"/>
  <c r="I353" i="23"/>
  <c r="I352" i="23"/>
  <c r="I351" i="23"/>
  <c r="I350" i="23"/>
  <c r="I349" i="23"/>
  <c r="I348" i="23"/>
  <c r="I347" i="23"/>
  <c r="I346" i="23"/>
  <c r="I345" i="23"/>
  <c r="I344" i="23"/>
  <c r="I343" i="23"/>
  <c r="I342" i="23"/>
  <c r="I341" i="23"/>
  <c r="I340" i="23"/>
  <c r="I339" i="23"/>
  <c r="I338" i="23"/>
  <c r="I337" i="23"/>
  <c r="I336" i="23"/>
  <c r="I335" i="23"/>
  <c r="I334" i="23"/>
  <c r="I333" i="23"/>
  <c r="I332" i="23"/>
  <c r="I331" i="23"/>
  <c r="I330" i="23"/>
  <c r="I329" i="23"/>
  <c r="I328" i="23"/>
  <c r="I327" i="23"/>
  <c r="I326" i="23"/>
  <c r="I325" i="23"/>
  <c r="I324" i="23"/>
  <c r="I323" i="23"/>
  <c r="I322" i="23"/>
  <c r="I321" i="23"/>
  <c r="I320" i="23"/>
  <c r="I319" i="23"/>
  <c r="I318" i="23"/>
  <c r="I317" i="23"/>
  <c r="I316" i="23"/>
  <c r="I315" i="23"/>
  <c r="I314" i="23"/>
  <c r="I313" i="23"/>
  <c r="I312" i="23"/>
  <c r="I311" i="23"/>
  <c r="I310" i="23"/>
  <c r="I309" i="23"/>
  <c r="I308" i="23"/>
  <c r="I307" i="23"/>
  <c r="I306" i="23"/>
  <c r="I305" i="23"/>
  <c r="I304" i="23"/>
  <c r="I303" i="23"/>
  <c r="I302" i="23"/>
  <c r="I301" i="23"/>
  <c r="I300" i="23"/>
  <c r="I299" i="23"/>
  <c r="I298" i="23"/>
  <c r="I297" i="23"/>
  <c r="I296" i="23"/>
  <c r="I295" i="23"/>
  <c r="I294" i="23"/>
  <c r="I293" i="23"/>
  <c r="I292" i="23"/>
  <c r="I291" i="23"/>
  <c r="I290" i="23"/>
  <c r="I289" i="23"/>
  <c r="I288" i="23"/>
  <c r="I287" i="23"/>
  <c r="I286" i="23"/>
  <c r="I285" i="23"/>
  <c r="I284" i="23"/>
  <c r="I283" i="23"/>
  <c r="I282" i="23"/>
  <c r="I281" i="23"/>
  <c r="I280" i="23"/>
  <c r="I279" i="23"/>
  <c r="I278" i="23"/>
  <c r="I277" i="23"/>
  <c r="I276" i="23"/>
  <c r="I275" i="23"/>
  <c r="I274" i="23"/>
  <c r="I273" i="23"/>
  <c r="I272" i="23"/>
  <c r="I271" i="23"/>
  <c r="I270" i="23"/>
  <c r="I269" i="23"/>
  <c r="I268" i="23"/>
  <c r="I267" i="23"/>
  <c r="I266" i="23"/>
  <c r="I265" i="23"/>
  <c r="I264" i="23"/>
  <c r="I263" i="23"/>
  <c r="I262" i="23"/>
  <c r="I261" i="23"/>
  <c r="I260" i="23"/>
  <c r="I259" i="23"/>
  <c r="I258" i="23"/>
  <c r="I257" i="23"/>
  <c r="I256" i="23"/>
  <c r="I255" i="23"/>
  <c r="I254" i="23"/>
  <c r="I253" i="23"/>
  <c r="I252" i="23"/>
  <c r="I251" i="23"/>
  <c r="I250" i="23"/>
  <c r="I249" i="23"/>
  <c r="I248" i="23"/>
  <c r="I247" i="23"/>
  <c r="I246" i="23"/>
  <c r="I245" i="23"/>
  <c r="I244" i="23"/>
  <c r="I243" i="23"/>
  <c r="I242" i="23"/>
  <c r="I241" i="23"/>
  <c r="I240" i="23"/>
  <c r="I239" i="23"/>
  <c r="I238" i="23"/>
  <c r="I237" i="23"/>
  <c r="I236" i="23"/>
  <c r="I235" i="23"/>
  <c r="I234" i="23"/>
  <c r="I233" i="23"/>
  <c r="I232" i="23"/>
  <c r="I231" i="23"/>
  <c r="I230" i="23"/>
  <c r="I229" i="23"/>
  <c r="I228" i="23"/>
  <c r="I227" i="23"/>
  <c r="I226" i="23"/>
  <c r="I225" i="23"/>
  <c r="I224" i="23"/>
  <c r="I223" i="23"/>
  <c r="I222" i="23"/>
  <c r="I221" i="23"/>
  <c r="I220" i="23"/>
  <c r="I219" i="23"/>
  <c r="I218" i="23"/>
  <c r="I217" i="23"/>
  <c r="I216" i="23"/>
  <c r="I215" i="23"/>
  <c r="I214" i="23"/>
  <c r="I213" i="23"/>
  <c r="I212" i="23"/>
  <c r="I211" i="23"/>
  <c r="I210" i="23"/>
  <c r="I209" i="23"/>
  <c r="I208" i="23"/>
  <c r="I207" i="23"/>
  <c r="I206" i="23"/>
  <c r="I205" i="23"/>
  <c r="I204" i="23"/>
  <c r="I203" i="23"/>
  <c r="I202" i="23"/>
  <c r="I201" i="23"/>
  <c r="I200" i="23"/>
  <c r="I199" i="23"/>
  <c r="I198" i="23"/>
  <c r="I197" i="23"/>
  <c r="I196" i="23"/>
  <c r="I195" i="23"/>
  <c r="I194" i="23"/>
  <c r="I193" i="23"/>
  <c r="I192" i="23"/>
  <c r="I191" i="23"/>
  <c r="I190" i="23"/>
  <c r="I189" i="23"/>
  <c r="I188" i="23"/>
  <c r="I187" i="23"/>
  <c r="I186" i="23"/>
  <c r="I185" i="23"/>
  <c r="I184" i="23"/>
  <c r="I183" i="23"/>
  <c r="I182" i="23"/>
  <c r="I181" i="23"/>
  <c r="I180" i="23"/>
  <c r="I179" i="23"/>
  <c r="I178" i="23"/>
  <c r="I177" i="23"/>
  <c r="I176" i="23"/>
  <c r="I175" i="23"/>
  <c r="I174" i="23"/>
  <c r="I173" i="23"/>
  <c r="I172" i="23"/>
  <c r="I171" i="23"/>
  <c r="I170" i="23"/>
  <c r="I169" i="23"/>
  <c r="I168" i="23"/>
  <c r="I167" i="23"/>
  <c r="I166" i="23"/>
  <c r="I165" i="23"/>
  <c r="I164" i="23"/>
  <c r="I163" i="23"/>
  <c r="I162" i="23"/>
  <c r="I161" i="23"/>
  <c r="I160" i="23"/>
  <c r="I159" i="23"/>
  <c r="I158" i="23"/>
  <c r="I157" i="23"/>
  <c r="I156" i="23"/>
  <c r="I155" i="23"/>
  <c r="I154" i="23"/>
  <c r="I153" i="23"/>
  <c r="I152" i="23"/>
  <c r="I151" i="23"/>
  <c r="I150" i="23"/>
  <c r="I149" i="23"/>
  <c r="I148" i="23"/>
  <c r="I147" i="23"/>
  <c r="I146" i="23"/>
  <c r="I145" i="23"/>
  <c r="I144" i="23"/>
  <c r="I143" i="23"/>
  <c r="I142" i="23"/>
  <c r="I141" i="23"/>
  <c r="I140" i="23"/>
  <c r="I139" i="23"/>
  <c r="I138" i="23"/>
  <c r="I137" i="23"/>
  <c r="I136" i="23"/>
  <c r="I135" i="23"/>
  <c r="I134" i="23"/>
  <c r="I133" i="23"/>
  <c r="I132" i="23"/>
  <c r="I131" i="23"/>
  <c r="I130" i="23"/>
  <c r="I129" i="23"/>
  <c r="I128" i="23"/>
  <c r="I127" i="23"/>
  <c r="I126" i="23"/>
  <c r="I125" i="23"/>
  <c r="I124" i="23"/>
  <c r="I123" i="23"/>
  <c r="I122" i="23"/>
  <c r="I121" i="23"/>
  <c r="I120" i="23"/>
  <c r="I119" i="23"/>
  <c r="I118" i="23"/>
  <c r="I117" i="23"/>
  <c r="I116" i="23"/>
  <c r="I115" i="23"/>
  <c r="I114" i="23"/>
  <c r="I113" i="23"/>
  <c r="I112" i="23"/>
  <c r="I111" i="23"/>
  <c r="I110" i="23"/>
  <c r="I109" i="23"/>
  <c r="I108" i="23"/>
  <c r="I107" i="23"/>
  <c r="I106" i="23"/>
  <c r="I105" i="23"/>
  <c r="I104" i="23"/>
  <c r="I103" i="23"/>
  <c r="I102" i="23"/>
  <c r="I101" i="23"/>
  <c r="I100" i="23"/>
  <c r="I99" i="23"/>
  <c r="I98" i="23"/>
  <c r="I97" i="23"/>
  <c r="I96" i="23"/>
  <c r="I95" i="23"/>
  <c r="I94" i="23"/>
  <c r="I93" i="23"/>
  <c r="I92" i="23"/>
  <c r="I91" i="23"/>
  <c r="I90" i="23"/>
  <c r="I89" i="23"/>
  <c r="I88" i="23"/>
  <c r="I87" i="23"/>
  <c r="I86" i="23"/>
  <c r="I85" i="23"/>
  <c r="I84" i="23"/>
  <c r="I83" i="23"/>
  <c r="I82" i="23"/>
  <c r="I81" i="23"/>
  <c r="I80" i="23"/>
  <c r="I79" i="23"/>
  <c r="I78" i="23"/>
  <c r="I77" i="23"/>
  <c r="I76" i="23"/>
  <c r="I75" i="23"/>
  <c r="I74" i="23"/>
  <c r="I73" i="23"/>
  <c r="I72" i="23"/>
  <c r="I71" i="23"/>
  <c r="I70" i="23"/>
  <c r="I69" i="23"/>
  <c r="I68" i="23"/>
  <c r="I67" i="23"/>
  <c r="I66" i="23"/>
  <c r="I65" i="23"/>
  <c r="I64" i="23"/>
  <c r="I63" i="23"/>
  <c r="I62" i="23"/>
  <c r="I61" i="23"/>
  <c r="I60" i="23"/>
  <c r="I59" i="23"/>
  <c r="I58" i="23"/>
  <c r="I57" i="23"/>
  <c r="I56" i="23"/>
  <c r="I55" i="23"/>
  <c r="I54" i="23"/>
  <c r="I53" i="23"/>
  <c r="I52" i="23"/>
  <c r="I51" i="23"/>
  <c r="I50" i="23"/>
  <c r="I49" i="23"/>
  <c r="I48" i="23"/>
  <c r="I47" i="23"/>
  <c r="I46" i="23"/>
  <c r="I45" i="23"/>
  <c r="I44" i="23"/>
  <c r="I43" i="23"/>
  <c r="I42" i="23"/>
  <c r="I41" i="23"/>
  <c r="I40" i="23"/>
  <c r="I39" i="23"/>
  <c r="I38" i="23"/>
  <c r="I37" i="23"/>
  <c r="I36" i="23"/>
  <c r="I35" i="23"/>
  <c r="I34" i="23"/>
  <c r="I33" i="23"/>
  <c r="I32" i="23"/>
  <c r="I31" i="23"/>
  <c r="I30" i="23"/>
  <c r="I29" i="23"/>
  <c r="I28" i="23"/>
  <c r="I27" i="23"/>
  <c r="I26" i="23"/>
  <c r="I25" i="23"/>
  <c r="I24" i="23"/>
  <c r="I23" i="23"/>
  <c r="I22" i="23"/>
  <c r="I21" i="23"/>
  <c r="I20" i="23"/>
  <c r="I19" i="23"/>
  <c r="I18" i="23"/>
  <c r="I17" i="23"/>
  <c r="I16" i="23"/>
  <c r="I15" i="23"/>
  <c r="I14" i="23"/>
  <c r="I13" i="23"/>
  <c r="I12" i="23"/>
  <c r="I11" i="23"/>
  <c r="I10" i="23"/>
  <c r="I9" i="23"/>
  <c r="I8" i="23"/>
  <c r="I7" i="23"/>
  <c r="I6" i="23"/>
  <c r="I5" i="23"/>
  <c r="I4" i="23"/>
  <c r="I3" i="23"/>
  <c r="I2" i="23"/>
  <c r="G20" i="17" l="1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B12" i="8"/>
  <c r="C12" i="8"/>
  <c r="D12" i="8"/>
  <c r="E6" i="8"/>
  <c r="E7" i="8"/>
  <c r="E8" i="8"/>
  <c r="E9" i="8"/>
  <c r="E10" i="8"/>
  <c r="B13" i="8"/>
  <c r="C13" i="8"/>
  <c r="D13" i="8"/>
  <c r="B11" i="8"/>
  <c r="C11" i="8"/>
  <c r="D11" i="8"/>
  <c r="F6" i="8"/>
  <c r="H23" i="8" s="1"/>
  <c r="F7" i="8"/>
  <c r="F8" i="8"/>
  <c r="F9" i="8"/>
  <c r="F10" i="8"/>
  <c r="F11" i="8" l="1"/>
  <c r="E13" i="8"/>
  <c r="E12" i="8"/>
  <c r="G12" i="8" s="1"/>
  <c r="F12" i="8"/>
  <c r="E11" i="8"/>
  <c r="G13" i="8"/>
  <c r="F13" i="8"/>
  <c r="G8" i="8" l="1"/>
  <c r="C17" i="8"/>
  <c r="G6" i="8"/>
  <c r="G7" i="8"/>
  <c r="G11" i="8"/>
  <c r="G10" i="8"/>
  <c r="G9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" authorId="0" shapeId="0" xr:uid="{1E6F2DD3-695C-354F-85CE-2A1D421E6D09}">
      <text>
        <r>
          <rPr>
            <b/>
            <sz val="10"/>
            <color rgb="FF000000"/>
            <rFont val="Tahoma"/>
            <family val="2"/>
          </rPr>
          <t>Author:</t>
        </r>
        <r>
          <rPr>
            <sz val="10"/>
            <color rgb="FF000000"/>
            <rFont val="Tahoma"/>
            <family val="2"/>
          </rPr>
          <t xml:space="preserve">
Use these percentages to work out the bonus and commission columns in the next 2 sheets. Remember to use F4 to make them Absolute References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6" authorId="0" shapeId="0" xr:uid="{00000000-0006-0000-0900-000001000000}">
      <text>
        <r>
          <rPr>
            <b/>
            <sz val="9"/>
            <color rgb="FF000000"/>
            <rFont val="Tahoma"/>
            <family val="2"/>
          </rPr>
          <t>Derek: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Use the networkdays function.</t>
        </r>
      </text>
    </comment>
    <comment ref="B10" authorId="0" shapeId="0" xr:uid="{00000000-0006-0000-0900-000002000000}">
      <text>
        <r>
          <rPr>
            <b/>
            <sz val="9"/>
            <color rgb="FF000000"/>
            <rFont val="Tahoma"/>
            <family val="2"/>
          </rPr>
          <t>Derek: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Use the networkdays function.</t>
        </r>
      </text>
    </comment>
    <comment ref="G11" authorId="0" shapeId="0" xr:uid="{00000000-0006-0000-0900-000003000000}">
      <text>
        <r>
          <rPr>
            <b/>
            <sz val="9"/>
            <color rgb="FF000000"/>
            <rFont val="Tahoma"/>
            <family val="2"/>
          </rPr>
          <t>Derek: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Us the Workday function.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5" authorId="0" shapeId="0" xr:uid="{00000000-0006-0000-0E00-000001000000}">
      <text>
        <r>
          <rPr>
            <b/>
            <sz val="8"/>
            <color indexed="81"/>
            <rFont val="Tahoma"/>
          </rPr>
          <t>ACT:</t>
        </r>
        <r>
          <rPr>
            <sz val="8"/>
            <color indexed="81"/>
            <rFont val="Tahoma"/>
          </rPr>
          <t xml:space="preserve">
Enter PMT Function Here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5" authorId="0" shapeId="0" xr:uid="{00000000-0006-0000-0F00-000001000000}">
      <text>
        <r>
          <rPr>
            <b/>
            <sz val="8"/>
            <color indexed="81"/>
            <rFont val="Tahoma"/>
          </rPr>
          <t>ACT:</t>
        </r>
        <r>
          <rPr>
            <sz val="8"/>
            <color indexed="81"/>
            <rFont val="Tahoma"/>
          </rPr>
          <t xml:space="preserve">
Enter PMT Function Here</t>
        </r>
      </text>
    </comment>
  </commentList>
</comments>
</file>

<file path=xl/sharedStrings.xml><?xml version="1.0" encoding="utf-8"?>
<sst xmlns="http://schemas.openxmlformats.org/spreadsheetml/2006/main" count="10567" uniqueCount="716">
  <si>
    <t>Name</t>
  </si>
  <si>
    <t>Surname</t>
  </si>
  <si>
    <t>Age</t>
  </si>
  <si>
    <t>Department</t>
  </si>
  <si>
    <t>Salary</t>
  </si>
  <si>
    <t>Sue</t>
  </si>
  <si>
    <t>Paul</t>
  </si>
  <si>
    <t>Andrew</t>
  </si>
  <si>
    <t>Mark</t>
  </si>
  <si>
    <t>Don</t>
  </si>
  <si>
    <t>Tanya</t>
  </si>
  <si>
    <t>Jane</t>
  </si>
  <si>
    <t>Marketing</t>
  </si>
  <si>
    <t>Sales</t>
  </si>
  <si>
    <t>Training</t>
  </si>
  <si>
    <t>Admin</t>
  </si>
  <si>
    <t>Michael</t>
  </si>
  <si>
    <t>Saunders</t>
  </si>
  <si>
    <t>Paterson</t>
  </si>
  <si>
    <t>Nelson</t>
  </si>
  <si>
    <t>Darson</t>
  </si>
  <si>
    <t>Chan</t>
  </si>
  <si>
    <t>Russell</t>
  </si>
  <si>
    <t>Black</t>
  </si>
  <si>
    <t>Vaughn</t>
  </si>
  <si>
    <t>Paula</t>
  </si>
  <si>
    <t>Garcia</t>
  </si>
  <si>
    <t>Anna</t>
  </si>
  <si>
    <t>Smith</t>
  </si>
  <si>
    <t>Jan</t>
  </si>
  <si>
    <t>Feb</t>
  </si>
  <si>
    <t>Mar</t>
  </si>
  <si>
    <t>Apr</t>
  </si>
  <si>
    <t>TOTAL</t>
  </si>
  <si>
    <t>TYPE</t>
  </si>
  <si>
    <t>QTY</t>
  </si>
  <si>
    <t>PRICE</t>
  </si>
  <si>
    <t>%</t>
  </si>
  <si>
    <t>US$</t>
  </si>
  <si>
    <t>Chevrolet</t>
  </si>
  <si>
    <t>Chrysler</t>
  </si>
  <si>
    <t>Dodge</t>
  </si>
  <si>
    <t>Ford</t>
  </si>
  <si>
    <t>GMC</t>
  </si>
  <si>
    <t>Honda</t>
  </si>
  <si>
    <t>Jeep</t>
  </si>
  <si>
    <t>Mazda</t>
  </si>
  <si>
    <t>Nissan</t>
  </si>
  <si>
    <t>Plymouth</t>
  </si>
  <si>
    <t>Saturn</t>
  </si>
  <si>
    <t>Suzuki</t>
  </si>
  <si>
    <t>Toyota</t>
  </si>
  <si>
    <t>Volkswagon</t>
  </si>
  <si>
    <t>RATE</t>
  </si>
  <si>
    <t>Make</t>
  </si>
  <si>
    <t>Model</t>
  </si>
  <si>
    <t>Type</t>
  </si>
  <si>
    <t>Rate</t>
  </si>
  <si>
    <t>Price</t>
  </si>
  <si>
    <t>Convertible</t>
  </si>
  <si>
    <t>Sport Utility</t>
  </si>
  <si>
    <t>Family Sedan</t>
  </si>
  <si>
    <t>Minivan</t>
  </si>
  <si>
    <t>Sports Sedan</t>
  </si>
  <si>
    <t>Fullsize Van</t>
  </si>
  <si>
    <t>Sports Utility</t>
  </si>
  <si>
    <t>Family Coupe</t>
  </si>
  <si>
    <t>Sports Coupe</t>
  </si>
  <si>
    <t>Luxury Sedan</t>
  </si>
  <si>
    <t>Station Wagon</t>
  </si>
  <si>
    <t>Doors</t>
  </si>
  <si>
    <t>Loan</t>
  </si>
  <si>
    <t>Period</t>
  </si>
  <si>
    <t>Item</t>
  </si>
  <si>
    <t>January</t>
  </si>
  <si>
    <t>February</t>
  </si>
  <si>
    <t>March</t>
  </si>
  <si>
    <t>Quarter</t>
  </si>
  <si>
    <t>Average</t>
  </si>
  <si>
    <t>Percent</t>
  </si>
  <si>
    <t>Cables</t>
  </si>
  <si>
    <t>Printers</t>
  </si>
  <si>
    <t>Memory</t>
  </si>
  <si>
    <t>Monitors</t>
  </si>
  <si>
    <t>Hard Drives</t>
  </si>
  <si>
    <t>Total</t>
  </si>
  <si>
    <t>Maximum</t>
  </si>
  <si>
    <t>Minimum</t>
  </si>
  <si>
    <t>Address</t>
  </si>
  <si>
    <t>Square Ft.</t>
  </si>
  <si>
    <t>Bedrooms</t>
  </si>
  <si>
    <t>Baths</t>
  </si>
  <si>
    <t>Tub/Shower</t>
  </si>
  <si>
    <t>Date Listed</t>
  </si>
  <si>
    <t>Date Sold</t>
  </si>
  <si>
    <t>126 Florida St.</t>
  </si>
  <si>
    <t>Shower</t>
  </si>
  <si>
    <t>129 Tornado St.</t>
  </si>
  <si>
    <t>90 Lee Circle</t>
  </si>
  <si>
    <t>Tub</t>
  </si>
  <si>
    <t>3092 Fairview Ave.</t>
  </si>
  <si>
    <t>908 Logan Pl.</t>
  </si>
  <si>
    <t>190 Alamo St.</t>
  </si>
  <si>
    <t>50 Downing St.</t>
  </si>
  <si>
    <t>23 Idaho St.</t>
  </si>
  <si>
    <t>2353 Nebraska Ave.</t>
  </si>
  <si>
    <t>98 Jefferson St.</t>
  </si>
  <si>
    <t>543 Adams Ave.</t>
  </si>
  <si>
    <t>456 Welch Blvd.</t>
  </si>
  <si>
    <t>321 Richland</t>
  </si>
  <si>
    <t>504 Fayette Place</t>
  </si>
  <si>
    <t>45 Main St.</t>
  </si>
  <si>
    <t>435 Pocatello Ave.</t>
  </si>
  <si>
    <t>708 Princeton St.</t>
  </si>
  <si>
    <t>8090 Browne St.</t>
  </si>
  <si>
    <t xml:space="preserve">978 Bridge Road </t>
  </si>
  <si>
    <t xml:space="preserve">879 Ridge St. </t>
  </si>
  <si>
    <t>Customers</t>
  </si>
  <si>
    <t>Evaluation</t>
  </si>
  <si>
    <t>Bin Range</t>
  </si>
  <si>
    <t>Excellent</t>
  </si>
  <si>
    <t>Good</t>
  </si>
  <si>
    <t>Fair</t>
  </si>
  <si>
    <t>Poor</t>
  </si>
  <si>
    <t>28 St Peters Square</t>
  </si>
  <si>
    <t>6239 Highland Blvd.</t>
  </si>
  <si>
    <t>5245 Heartland Way</t>
  </si>
  <si>
    <t>98 Elm Place</t>
  </si>
  <si>
    <t>123 Lincoln Road</t>
  </si>
  <si>
    <t>Interest Rate (%)</t>
  </si>
  <si>
    <t>Term (Years)</t>
  </si>
  <si>
    <t>Loan Amount</t>
  </si>
  <si>
    <t>Monthly Repayments</t>
  </si>
  <si>
    <t>Sales Rep.</t>
  </si>
  <si>
    <t>First Name</t>
  </si>
  <si>
    <t>Last Name</t>
  </si>
  <si>
    <t>Sex</t>
  </si>
  <si>
    <t>Position</t>
  </si>
  <si>
    <t>Start Date</t>
  </si>
  <si>
    <t>DOB</t>
  </si>
  <si>
    <t>Patrick</t>
  </si>
  <si>
    <t>M</t>
  </si>
  <si>
    <t>Managing Director</t>
  </si>
  <si>
    <t>Support</t>
  </si>
  <si>
    <t>Support Engineer</t>
  </si>
  <si>
    <t>Typist</t>
  </si>
  <si>
    <t>Janine</t>
  </si>
  <si>
    <t>Labrune</t>
  </si>
  <si>
    <t>F</t>
  </si>
  <si>
    <t>R and D</t>
  </si>
  <si>
    <t>Engineer</t>
  </si>
  <si>
    <t>Sven</t>
  </si>
  <si>
    <t>Ottlieb</t>
  </si>
  <si>
    <t>Procurement Officer</t>
  </si>
  <si>
    <t>André</t>
  </si>
  <si>
    <t>Fonseca</t>
  </si>
  <si>
    <t>Account Manager</t>
  </si>
  <si>
    <t>Frédérique</t>
  </si>
  <si>
    <t>Citeaux</t>
  </si>
  <si>
    <t>Accounts</t>
  </si>
  <si>
    <t>Accountant</t>
  </si>
  <si>
    <t>John</t>
  </si>
  <si>
    <t>Steel</t>
  </si>
  <si>
    <t>Diego</t>
  </si>
  <si>
    <t>Roel</t>
  </si>
  <si>
    <t>OSH Rep</t>
  </si>
  <si>
    <t>Simon</t>
  </si>
  <si>
    <t>Crowther</t>
  </si>
  <si>
    <t>Team Leader</t>
  </si>
  <si>
    <t>Hanna</t>
  </si>
  <si>
    <t>Moos</t>
  </si>
  <si>
    <t>Maurizio</t>
  </si>
  <si>
    <t>Moroni</t>
  </si>
  <si>
    <t>Carlos</t>
  </si>
  <si>
    <t>González</t>
  </si>
  <si>
    <t>Holz</t>
  </si>
  <si>
    <t>Trainer</t>
  </si>
  <si>
    <t>Victoria</t>
  </si>
  <si>
    <t>Ashworth</t>
  </si>
  <si>
    <t>Pay Clerk</t>
  </si>
  <si>
    <t>Jaime</t>
  </si>
  <si>
    <t>Yorres</t>
  </si>
  <si>
    <t>Alexander</t>
  </si>
  <si>
    <t>Feuer</t>
  </si>
  <si>
    <t>Manager</t>
  </si>
  <si>
    <t>Mary</t>
  </si>
  <si>
    <t>Saveley</t>
  </si>
  <si>
    <t>Lúcia</t>
  </si>
  <si>
    <t>Carvalho</t>
  </si>
  <si>
    <t>1st Level Support</t>
  </si>
  <si>
    <t>Georg</t>
  </si>
  <si>
    <t>Pipps</t>
  </si>
  <si>
    <t>3rd Level Support</t>
  </si>
  <si>
    <t>Elizabeth</t>
  </si>
  <si>
    <t>Lincoln</t>
  </si>
  <si>
    <t>Lino</t>
  </si>
  <si>
    <t xml:space="preserve">Rodriguez </t>
  </si>
  <si>
    <t>Scientist</t>
  </si>
  <si>
    <t>Annette</t>
  </si>
  <si>
    <t>Roulet</t>
  </si>
  <si>
    <t>Sales Support</t>
  </si>
  <si>
    <t>Bernardo</t>
  </si>
  <si>
    <t>Batista</t>
  </si>
  <si>
    <t>2nd Level Support</t>
  </si>
  <si>
    <t>Manuel</t>
  </si>
  <si>
    <t>Pereira</t>
  </si>
  <si>
    <t>Hari</t>
  </si>
  <si>
    <t>Kumar</t>
  </si>
  <si>
    <t>Helen</t>
  </si>
  <si>
    <t>Bennett</t>
  </si>
  <si>
    <t>Roland</t>
  </si>
  <si>
    <t>Mendel</t>
  </si>
  <si>
    <t>Karin</t>
  </si>
  <si>
    <t>Josephs</t>
  </si>
  <si>
    <t>Yvonne</t>
  </si>
  <si>
    <t>Moncada</t>
  </si>
  <si>
    <t>Brown</t>
  </si>
  <si>
    <t>Antonio</t>
  </si>
  <si>
    <t>Moreno</t>
  </si>
  <si>
    <t>Yang</t>
  </si>
  <si>
    <t>Wang</t>
  </si>
  <si>
    <t>Maria</t>
  </si>
  <si>
    <t>Anders</t>
  </si>
  <si>
    <t>Janete</t>
  </si>
  <si>
    <t>Limeira</t>
  </si>
  <si>
    <t>Eduardo</t>
  </si>
  <si>
    <t>Saavedra</t>
  </si>
  <si>
    <t>Liu</t>
  </si>
  <si>
    <t>Wong</t>
  </si>
  <si>
    <t>José</t>
  </si>
  <si>
    <t>Pedro Freyre</t>
  </si>
  <si>
    <t>Ann</t>
  </si>
  <si>
    <t>Devon</t>
  </si>
  <si>
    <t>Jean</t>
  </si>
  <si>
    <t>Fresnière</t>
  </si>
  <si>
    <t>Sergio</t>
  </si>
  <si>
    <t>Gutiérrez</t>
  </si>
  <si>
    <t>Mario</t>
  </si>
  <si>
    <t>Pontes</t>
  </si>
  <si>
    <t>Pedro</t>
  </si>
  <si>
    <t>Afonso</t>
  </si>
  <si>
    <t>Fran</t>
  </si>
  <si>
    <t>Wilson</t>
  </si>
  <si>
    <t>Howard</t>
  </si>
  <si>
    <t>Snyder</t>
  </si>
  <si>
    <t>Guillermo</t>
  </si>
  <si>
    <t>Fernández</t>
  </si>
  <si>
    <t>Carine</t>
  </si>
  <si>
    <t>Schmitt</t>
  </si>
  <si>
    <t>Daniel</t>
  </si>
  <si>
    <t>Tonini</t>
  </si>
  <si>
    <t>Ana</t>
  </si>
  <si>
    <t>Trujillo</t>
  </si>
  <si>
    <t>Patricia</t>
  </si>
  <si>
    <t>McKenna</t>
  </si>
  <si>
    <t>Jytte</t>
  </si>
  <si>
    <t>Petersen</t>
  </si>
  <si>
    <t>Liz</t>
  </si>
  <si>
    <t>Nixon</t>
  </si>
  <si>
    <t>Horst</t>
  </si>
  <si>
    <t>Kloss</t>
  </si>
  <si>
    <t>Peter</t>
  </si>
  <si>
    <t>Franken</t>
  </si>
  <si>
    <t>Art</t>
  </si>
  <si>
    <t>Braunschweiger</t>
  </si>
  <si>
    <t>Thomas</t>
  </si>
  <si>
    <t>Hardy</t>
  </si>
  <si>
    <t>Philip</t>
  </si>
  <si>
    <t>Cramer</t>
  </si>
  <si>
    <t>Martine</t>
  </si>
  <si>
    <t>Rancé</t>
  </si>
  <si>
    <t>Yoshi</t>
  </si>
  <si>
    <t>Latimer</t>
  </si>
  <si>
    <t>Martín</t>
  </si>
  <si>
    <t>Sommer</t>
  </si>
  <si>
    <t>Laurence</t>
  </si>
  <si>
    <t>Lebihan</t>
  </si>
  <si>
    <t>Receptionist</t>
  </si>
  <si>
    <t>Christina</t>
  </si>
  <si>
    <t>Berglund</t>
  </si>
  <si>
    <t>Larsson</t>
  </si>
  <si>
    <t>Alejandra</t>
  </si>
  <si>
    <t>Camino</t>
  </si>
  <si>
    <t>Catherine</t>
  </si>
  <si>
    <t>Dewey</t>
  </si>
  <si>
    <t>Johanssen</t>
  </si>
  <si>
    <t>Deputy Director</t>
  </si>
  <si>
    <t>Anabela</t>
  </si>
  <si>
    <t>Domingues</t>
  </si>
  <si>
    <t>Marie</t>
  </si>
  <si>
    <t>Bertrand</t>
  </si>
  <si>
    <t>Francisco</t>
  </si>
  <si>
    <t>Chang</t>
  </si>
  <si>
    <t>Rene</t>
  </si>
  <si>
    <t>Phillips</t>
  </si>
  <si>
    <t>Aria</t>
  </si>
  <si>
    <t>Cruz</t>
  </si>
  <si>
    <t>Jonas</t>
  </si>
  <si>
    <t>Bergulfsen</t>
  </si>
  <si>
    <t>Hernández</t>
  </si>
  <si>
    <t>Patricio</t>
  </si>
  <si>
    <t>Simpson</t>
  </si>
  <si>
    <t>Dominique</t>
  </si>
  <si>
    <t>Perrier</t>
  </si>
  <si>
    <t>Henriette</t>
  </si>
  <si>
    <t>Pfalzheim</t>
  </si>
  <si>
    <t>Isabel</t>
  </si>
  <si>
    <t>de Castro</t>
  </si>
  <si>
    <t>Renate</t>
  </si>
  <si>
    <t>Messner</t>
  </si>
  <si>
    <t>Jose</t>
  </si>
  <si>
    <t>Pavarotti</t>
  </si>
  <si>
    <t>Felipe</t>
  </si>
  <si>
    <t>Izquierdo</t>
  </si>
  <si>
    <t>Tannamuri</t>
  </si>
  <si>
    <t>Salesperson</t>
  </si>
  <si>
    <t>Category</t>
  </si>
  <si>
    <t>Manufacturer</t>
  </si>
  <si>
    <t>Number sold</t>
  </si>
  <si>
    <t>Number ordered</t>
  </si>
  <si>
    <t>Sony</t>
  </si>
  <si>
    <t>Panasonic</t>
  </si>
  <si>
    <t>Home Theatre System</t>
  </si>
  <si>
    <t>Blu-ray Player</t>
  </si>
  <si>
    <t>LED TV</t>
  </si>
  <si>
    <t>Sue Munro</t>
  </si>
  <si>
    <t>Lisa Bennet</t>
  </si>
  <si>
    <t>Tyrone Benjamin</t>
  </si>
  <si>
    <t>Samsung</t>
  </si>
  <si>
    <t>Marantz</t>
  </si>
  <si>
    <t>JVC</t>
  </si>
  <si>
    <t>Toshiba</t>
  </si>
  <si>
    <t>ABC Items LTD</t>
  </si>
  <si>
    <t>Quarterly Sales By Region</t>
  </si>
  <si>
    <t>Year</t>
  </si>
  <si>
    <t>Auckland</t>
  </si>
  <si>
    <t>Wellington</t>
  </si>
  <si>
    <t>Christchurch</t>
  </si>
  <si>
    <t>Dunedin</t>
  </si>
  <si>
    <t>Quarterly Total</t>
  </si>
  <si>
    <t>Q1</t>
  </si>
  <si>
    <t>Q2</t>
  </si>
  <si>
    <t>Q3</t>
  </si>
  <si>
    <t>Q4</t>
  </si>
  <si>
    <t>Colour</t>
  </si>
  <si>
    <t>Red</t>
  </si>
  <si>
    <t>Green</t>
  </si>
  <si>
    <t>Blue</t>
  </si>
  <si>
    <t>Silver</t>
  </si>
  <si>
    <t>White</t>
  </si>
  <si>
    <t>Yellow</t>
  </si>
  <si>
    <t>Employee #</t>
  </si>
  <si>
    <t>Home Finance</t>
  </si>
  <si>
    <t>FullName</t>
  </si>
  <si>
    <t>Sven Ottlieb</t>
  </si>
  <si>
    <t>André Fonseca</t>
  </si>
  <si>
    <t>Frédérique Citeaux</t>
  </si>
  <si>
    <t>John Steel</t>
  </si>
  <si>
    <t>Diego Roel</t>
  </si>
  <si>
    <t>Simon Crowther</t>
  </si>
  <si>
    <t>Hanna Moos</t>
  </si>
  <si>
    <t>Maurizio Moroni</t>
  </si>
  <si>
    <t>Carlos González</t>
  </si>
  <si>
    <t>Michael Holz</t>
  </si>
  <si>
    <t>Victoria Ashworth</t>
  </si>
  <si>
    <t>Jaime Yorres</t>
  </si>
  <si>
    <t>Alexander Feuer</t>
  </si>
  <si>
    <t>Mary Saveley</t>
  </si>
  <si>
    <t>Lúcia Carvalho</t>
  </si>
  <si>
    <t>Elizabeth Lincoln</t>
  </si>
  <si>
    <t xml:space="preserve">Lino Rodriguez </t>
  </si>
  <si>
    <t>Bernardo Batista</t>
  </si>
  <si>
    <t>Manuel Pereira</t>
  </si>
  <si>
    <t>Hari Kumar</t>
  </si>
  <si>
    <t>Roland Mendel</t>
  </si>
  <si>
    <t>Karin Josephs</t>
  </si>
  <si>
    <t>Yvonne Moncada</t>
  </si>
  <si>
    <t>Antonio Moreno</t>
  </si>
  <si>
    <t>Yang Wang</t>
  </si>
  <si>
    <t>Maria Anders</t>
  </si>
  <si>
    <t>Janete Limeira</t>
  </si>
  <si>
    <t>Eduardo Saavedra</t>
  </si>
  <si>
    <t>Liu Wong</t>
  </si>
  <si>
    <t>José Pedro Freyre</t>
  </si>
  <si>
    <t>Ann Devon</t>
  </si>
  <si>
    <t>Jean Fresnière</t>
  </si>
  <si>
    <t>Sergio Gutiérrez</t>
  </si>
  <si>
    <t>Mario Pontes</t>
  </si>
  <si>
    <t>Pedro Afonso</t>
  </si>
  <si>
    <t>Fran Wilson</t>
  </si>
  <si>
    <t>Howard Snyder</t>
  </si>
  <si>
    <t>Guillermo Fernández</t>
  </si>
  <si>
    <t>Carine Schmitt</t>
  </si>
  <si>
    <t>Daniel Tonini</t>
  </si>
  <si>
    <t>Ana Trujillo</t>
  </si>
  <si>
    <t>Patricia McKenna</t>
  </si>
  <si>
    <t>Jytte Petersen</t>
  </si>
  <si>
    <t>Liz Nixon</t>
  </si>
  <si>
    <t>Horst Kloss</t>
  </si>
  <si>
    <t>Peter Franken</t>
  </si>
  <si>
    <t>Art Braunschweiger</t>
  </si>
  <si>
    <t>Thomas Hardy</t>
  </si>
  <si>
    <t>Philip Cramer</t>
  </si>
  <si>
    <t>Martine Rancé</t>
  </si>
  <si>
    <t>Yoshi Latimer</t>
  </si>
  <si>
    <t>Martín Sommer</t>
  </si>
  <si>
    <t>Laurence Lebihan</t>
  </si>
  <si>
    <t>Christina Berglund</t>
  </si>
  <si>
    <t>Maria Larsson</t>
  </si>
  <si>
    <t>Alejandra Camino</t>
  </si>
  <si>
    <t>Catherine Dewey</t>
  </si>
  <si>
    <t>Mary Johanssen</t>
  </si>
  <si>
    <t>Anabela Domingues</t>
  </si>
  <si>
    <t>Marie Bertrand</t>
  </si>
  <si>
    <t>Francisco Chang</t>
  </si>
  <si>
    <t>Rene Phillips</t>
  </si>
  <si>
    <t>Aria Cruz</t>
  </si>
  <si>
    <t>Jonas Bergulfsen</t>
  </si>
  <si>
    <t>Carlos Hernández</t>
  </si>
  <si>
    <t>Patricio Simpson</t>
  </si>
  <si>
    <t>Dominique Perrier</t>
  </si>
  <si>
    <t>Paula Wilson</t>
  </si>
  <si>
    <t>Henriette Pfalzheim</t>
  </si>
  <si>
    <t>Isabel de Castro</t>
  </si>
  <si>
    <t>Renate Messner</t>
  </si>
  <si>
    <t>Jose Pavarotti</t>
  </si>
  <si>
    <t>Felipe Izquierdo</t>
  </si>
  <si>
    <t>Yoshi Tannamuri</t>
  </si>
  <si>
    <t>Appleton</t>
  </si>
  <si>
    <t>Moore</t>
  </si>
  <si>
    <t>Rovers</t>
  </si>
  <si>
    <t>Wanganui</t>
  </si>
  <si>
    <t>Hamilton</t>
  </si>
  <si>
    <t>New Zealand Sales Data</t>
  </si>
  <si>
    <t>456 Welch Blvd.Christchurch</t>
  </si>
  <si>
    <t>City</t>
  </si>
  <si>
    <t>909 Logan Pl. Wanganui</t>
  </si>
  <si>
    <t>3092 Fairview Ave. Hamilton</t>
  </si>
  <si>
    <t>908 Logan Pl. Christchurch</t>
  </si>
  <si>
    <t>190 Alamo St. Auckland</t>
  </si>
  <si>
    <t>50 Downing St. Taupo</t>
  </si>
  <si>
    <t>23 Idaho St. Wellington</t>
  </si>
  <si>
    <t>2353 Nebraska Ave. Wanganui</t>
  </si>
  <si>
    <t>543 Adams Ave. Hamilton</t>
  </si>
  <si>
    <t>45 Main St. Wellington</t>
  </si>
  <si>
    <t>435 Pocatello Ave. Wanganui</t>
  </si>
  <si>
    <t>708 Princeton St. Christchurch</t>
  </si>
  <si>
    <t>8090 Browne St. Auckland</t>
  </si>
  <si>
    <t>879 Ridge St.  Wellington</t>
  </si>
  <si>
    <t>6239 Highland Blvd. Wanganui</t>
  </si>
  <si>
    <t>130 Tornado St. Auckland</t>
  </si>
  <si>
    <t>3093 Fairview Ave. Wellington</t>
  </si>
  <si>
    <t>191 Alamo St. Gore</t>
  </si>
  <si>
    <t>51 Downing St. Hamilton</t>
  </si>
  <si>
    <t>24 Idaho St. Christchurch</t>
  </si>
  <si>
    <t>2354 Nebraska Ave. Auckland</t>
  </si>
  <si>
    <t>99 Jefferson St. Taupo</t>
  </si>
  <si>
    <t>544 Adams Ave. Wellington</t>
  </si>
  <si>
    <t>457 Welch Blvd. Wanganui</t>
  </si>
  <si>
    <t>322 Richland Gore</t>
  </si>
  <si>
    <t>46 Main St. Christchurch</t>
  </si>
  <si>
    <t>436 Pocatello Ave. Auckland</t>
  </si>
  <si>
    <t>709 Princeton St. Wanganui</t>
  </si>
  <si>
    <t>8091 Browne St. Gore</t>
  </si>
  <si>
    <t>880 Ridge St.  Christchurch</t>
  </si>
  <si>
    <t>6240 Highland Blvd. Auckland</t>
  </si>
  <si>
    <t>128 Florida St. Wanganui</t>
  </si>
  <si>
    <t>131 Tornado St. Gore</t>
  </si>
  <si>
    <t>3094 Fairview Ave. Christchurch</t>
  </si>
  <si>
    <t>910 Logan Pl. Auckland</t>
  </si>
  <si>
    <t>192 Alamo St. Taupo</t>
  </si>
  <si>
    <t>52 Downing St. Wellington</t>
  </si>
  <si>
    <t>25 Idaho St. Wanganui</t>
  </si>
  <si>
    <t>2355 Nebraska Ave. Gore</t>
  </si>
  <si>
    <t>100 Jefferson St. Hamilton</t>
  </si>
  <si>
    <t>545 Adams Ave. Christchurch</t>
  </si>
  <si>
    <t>458 Welch Blvd. Auckland</t>
  </si>
  <si>
    <t>323 Richland Taupo</t>
  </si>
  <si>
    <t>47 Main St. Wanganui</t>
  </si>
  <si>
    <t>437 Pocatello Ave. Gore</t>
  </si>
  <si>
    <t>710 Princeton St. Auckland</t>
  </si>
  <si>
    <t>8092 Browne St. Taupo</t>
  </si>
  <si>
    <t>881 Ridge St.  Wanganui</t>
  </si>
  <si>
    <t>6241 Highland Blvd. Gore</t>
  </si>
  <si>
    <t>129 Florida St. Auckland</t>
  </si>
  <si>
    <t>132 Tornado St. Taupo</t>
  </si>
  <si>
    <t>3095 Fairview Ave. Wanganui</t>
  </si>
  <si>
    <t>911 Logan Pl. Gore</t>
  </si>
  <si>
    <t>193 Alamo St. Hamilton</t>
  </si>
  <si>
    <t>53 Downing St. Christchurch</t>
  </si>
  <si>
    <t>978 Bridge RoadTaupo</t>
  </si>
  <si>
    <t>321 Richland Street. Auckland</t>
  </si>
  <si>
    <t>98 Jefferson St. Palmerston North</t>
  </si>
  <si>
    <t>127 Florida St.     Christchurch</t>
  </si>
  <si>
    <t>129 Tornado St. Gore</t>
  </si>
  <si>
    <t>paula Moore</t>
  </si>
  <si>
    <t>Janine labrune</t>
  </si>
  <si>
    <t>Ben Moore</t>
  </si>
  <si>
    <t>Peter Rice</t>
  </si>
  <si>
    <t>Ben moore</t>
  </si>
  <si>
    <t>peter Rice</t>
  </si>
  <si>
    <t>André fonseca</t>
  </si>
  <si>
    <t>john steel</t>
  </si>
  <si>
    <t>Fix Caps (Do 3 lines)</t>
  </si>
  <si>
    <t>Names</t>
  </si>
  <si>
    <t>Fixed</t>
  </si>
  <si>
    <t>126 Pine St. Petone</t>
  </si>
  <si>
    <t>CTRL+E</t>
  </si>
  <si>
    <t>Project Information</t>
  </si>
  <si>
    <t>Description</t>
  </si>
  <si>
    <t>Date</t>
  </si>
  <si>
    <t>Project Start Date</t>
  </si>
  <si>
    <t>Project End Date</t>
  </si>
  <si>
    <t>Shut Down Day</t>
  </si>
  <si>
    <t>Total Working Days</t>
  </si>
  <si>
    <t>How Many Days is the project?</t>
  </si>
  <si>
    <t>When does the project end?</t>
  </si>
  <si>
    <t>Company Name</t>
  </si>
  <si>
    <t>Region</t>
  </si>
  <si>
    <t>Products</t>
  </si>
  <si>
    <t>Order Date</t>
  </si>
  <si>
    <t>Shipped Date</t>
  </si>
  <si>
    <t>Quantity</t>
  </si>
  <si>
    <t>Total Sales</t>
  </si>
  <si>
    <t>Music Plus</t>
  </si>
  <si>
    <t>Southeast</t>
  </si>
  <si>
    <t>Watson</t>
  </si>
  <si>
    <t>Printer</t>
  </si>
  <si>
    <t>Franklin Simon</t>
  </si>
  <si>
    <t>Northeast</t>
  </si>
  <si>
    <t>Austin</t>
  </si>
  <si>
    <t>Camera</t>
  </si>
  <si>
    <t>De Pinna</t>
  </si>
  <si>
    <t>Midwest</t>
  </si>
  <si>
    <t>Video game console</t>
  </si>
  <si>
    <t>My Footprint Sports</t>
  </si>
  <si>
    <t>West</t>
  </si>
  <si>
    <t>Anderson</t>
  </si>
  <si>
    <t>Television</t>
  </si>
  <si>
    <t>Thorofare</t>
  </si>
  <si>
    <t>Southwest</t>
  </si>
  <si>
    <t>Music player</t>
  </si>
  <si>
    <t>Whitlocks Auto Supply</t>
  </si>
  <si>
    <t>Mobile phone</t>
  </si>
  <si>
    <t>Fuller &amp; Ackerman Publishing</t>
  </si>
  <si>
    <t>Cardinal Stores</t>
  </si>
  <si>
    <t>Greene City Interiors</t>
  </si>
  <si>
    <t>Helios Air</t>
  </si>
  <si>
    <t>Powell</t>
  </si>
  <si>
    <t>Bluetooth speaker</t>
  </si>
  <si>
    <t>Realty Zone</t>
  </si>
  <si>
    <t>Cooper</t>
  </si>
  <si>
    <t>Raleigh's</t>
  </si>
  <si>
    <t>Brooks</t>
  </si>
  <si>
    <t>Best Products</t>
  </si>
  <si>
    <t>CSK Auto</t>
  </si>
  <si>
    <t>Building with Heart</t>
  </si>
  <si>
    <t>Laptop</t>
  </si>
  <si>
    <t>Quest Technology Service</t>
  </si>
  <si>
    <t>Scott</t>
  </si>
  <si>
    <t>Bettendorf's</t>
  </si>
  <si>
    <t>Greene City National Bank</t>
  </si>
  <si>
    <t>Ross</t>
  </si>
  <si>
    <t>Garden Master</t>
  </si>
  <si>
    <t>Mr. Steak</t>
  </si>
  <si>
    <t>12PointFont</t>
  </si>
  <si>
    <t>Tablet computer</t>
  </si>
  <si>
    <t>Forth &amp; Towne</t>
  </si>
  <si>
    <t>Greene City Nursery School</t>
  </si>
  <si>
    <t>Richland State College at Greene City</t>
  </si>
  <si>
    <t>Hexa Web Hosting</t>
  </si>
  <si>
    <t>Mixed Messages Media</t>
  </si>
  <si>
    <t>Infinite Wealth</t>
  </si>
  <si>
    <t>Waccamaw Pottery</t>
  </si>
  <si>
    <t>Perisolution</t>
  </si>
  <si>
    <t>Bodega Club</t>
  </si>
  <si>
    <t>A Plus Lawn Care</t>
  </si>
  <si>
    <t>Quality Realty Service</t>
  </si>
  <si>
    <t>Greene City Legal Services</t>
  </si>
  <si>
    <t>Skaggs-Alpha Beta</t>
  </si>
  <si>
    <t>Planetbiz</t>
  </si>
  <si>
    <t>John Plain</t>
  </si>
  <si>
    <t>Knox Lumber</t>
  </si>
  <si>
    <t>Cala Foods</t>
  </si>
  <si>
    <t>Smitty's Marketplace</t>
  </si>
  <si>
    <t>Rustler Steak House</t>
  </si>
  <si>
    <t>Hughes &amp; Hatcher</t>
  </si>
  <si>
    <t>National Hardgoods Distributors</t>
  </si>
  <si>
    <t>Keeney's</t>
  </si>
  <si>
    <t>Konsili</t>
  </si>
  <si>
    <t>Burger Chef</t>
  </si>
  <si>
    <t>Chloe Community Gallery and Workshop</t>
  </si>
  <si>
    <t>Coconut's</t>
  </si>
  <si>
    <t>Earthworks Yard Maintenance</t>
  </si>
  <si>
    <t>Greene City BBQ Kitchen</t>
  </si>
  <si>
    <t>Sportmart</t>
  </si>
  <si>
    <t>Leaps &amp; Bounds Travel</t>
  </si>
  <si>
    <t>Ecofriendly Sporting</t>
  </si>
  <si>
    <t>National Auto Parts</t>
  </si>
  <si>
    <t>Network Air</t>
  </si>
  <si>
    <t>Rudison Technologies</t>
  </si>
  <si>
    <t>The Family Sing Center</t>
  </si>
  <si>
    <t>Kessel Food Market</t>
  </si>
  <si>
    <t>Compact Disc Center</t>
  </si>
  <si>
    <t>The Wall</t>
  </si>
  <si>
    <t>Hand Loved Craft Supplies</t>
  </si>
  <si>
    <t>Olson's Market</t>
  </si>
  <si>
    <t>Asiatic Solutions</t>
  </si>
  <si>
    <t>Little Tavern</t>
  </si>
  <si>
    <t>Big D Supermarkets</t>
  </si>
  <si>
    <t>Rossi Auto Parts</t>
  </si>
  <si>
    <t>Hudson's MensWear</t>
  </si>
  <si>
    <t>Rite Solution</t>
  </si>
  <si>
    <t>The Record Shops at TSS</t>
  </si>
  <si>
    <t>Sea-Zones Greeting Card Company</t>
  </si>
  <si>
    <t>Balanced Fortune</t>
  </si>
  <si>
    <t>Patterson-Fletcher</t>
  </si>
  <si>
    <t>Flagg Bros. Shoes</t>
  </si>
  <si>
    <t>Luskin's</t>
  </si>
  <si>
    <t>Pointers</t>
  </si>
  <si>
    <t>Knockout Kickboxing</t>
  </si>
  <si>
    <t>Bit by Bit Fitness</t>
  </si>
  <si>
    <t>Life's Gold</t>
  </si>
  <si>
    <t>George Pipps</t>
  </si>
  <si>
    <t>Peter moore</t>
  </si>
  <si>
    <t>Jane phillips</t>
  </si>
  <si>
    <t>Janine Labrune</t>
  </si>
  <si>
    <t>helen Bennett</t>
  </si>
  <si>
    <t>90 Lee Rd. Wanganui</t>
  </si>
  <si>
    <t>504 Fayette Pl. Taupo</t>
  </si>
  <si>
    <t>123 Lincoln Rd. Gore</t>
  </si>
  <si>
    <t>98 Elm Pl. Hamilton</t>
  </si>
  <si>
    <t>5245 Heartland Ave. Gore</t>
  </si>
  <si>
    <t>28 St Peters Sq. Hamilton</t>
  </si>
  <si>
    <t>91 Lee Ave. Taupo</t>
  </si>
  <si>
    <t>505 Fayette Pl. Hamilton</t>
  </si>
  <si>
    <t>124 Lincoln Rd. Taupo</t>
  </si>
  <si>
    <t>99 Elm Pl Wellington</t>
  </si>
  <si>
    <t>979 Bridge Rd.  Hamilton</t>
  </si>
  <si>
    <t>5246 Heartland St. Taupo</t>
  </si>
  <si>
    <t>29 St Peters Sq. Wellington</t>
  </si>
  <si>
    <t>92 Lee Rd. Hamilton</t>
  </si>
  <si>
    <t>506 Fayette Pl Wellington</t>
  </si>
  <si>
    <t>125 Lincoln Rd. Hamilton</t>
  </si>
  <si>
    <t>100 Elm Pl. Christchurch</t>
  </si>
  <si>
    <t>980 Bridge Rd.  Wellington</t>
  </si>
  <si>
    <t>5247 Heartland Ave. Hamilton</t>
  </si>
  <si>
    <t>30 St Peters Sq. Christchurch</t>
  </si>
  <si>
    <t>93 Lee Pl. Wellington</t>
  </si>
  <si>
    <t>Address1</t>
  </si>
  <si>
    <t>2020 Cavalier</t>
  </si>
  <si>
    <t>2020 Blazer</t>
  </si>
  <si>
    <t>2020 Camaro</t>
  </si>
  <si>
    <t>2020 Malibu</t>
  </si>
  <si>
    <t>2020 Lumina</t>
  </si>
  <si>
    <t>2020 Astro Van</t>
  </si>
  <si>
    <t>2020 Concorde</t>
  </si>
  <si>
    <t>2020 Caravan</t>
  </si>
  <si>
    <t>2020 Durango</t>
  </si>
  <si>
    <t>2020 Intrepid</t>
  </si>
  <si>
    <t>2020 Ram Wagon</t>
  </si>
  <si>
    <t>2020 Escort</t>
  </si>
  <si>
    <t>2020 Contour</t>
  </si>
  <si>
    <t>2020 Econoline</t>
  </si>
  <si>
    <t>2020 Windstar</t>
  </si>
  <si>
    <t>2020 Explorer</t>
  </si>
  <si>
    <t>2020 Envoy</t>
  </si>
  <si>
    <t>2020 Yukon</t>
  </si>
  <si>
    <t>2020 Civic</t>
  </si>
  <si>
    <t>2020 Accord</t>
  </si>
  <si>
    <t>2020 Prelude</t>
  </si>
  <si>
    <t>2020 Wrangler</t>
  </si>
  <si>
    <t>2020 Cherokee</t>
  </si>
  <si>
    <t>2020 Millenia</t>
  </si>
  <si>
    <t>2020 Altima</t>
  </si>
  <si>
    <t>2020 Pathfinder</t>
  </si>
  <si>
    <t>2020 Breeze</t>
  </si>
  <si>
    <t>2020 Voyager</t>
  </si>
  <si>
    <t>2020 Sedan</t>
  </si>
  <si>
    <t>2020 Wagon</t>
  </si>
  <si>
    <t>2020 Esteem</t>
  </si>
  <si>
    <t>2020 Swift</t>
  </si>
  <si>
    <t>2020 4Runner</t>
  </si>
  <si>
    <t>2020 Cabrio</t>
  </si>
  <si>
    <t>2020 GTI</t>
  </si>
  <si>
    <t>29/02/2019</t>
  </si>
  <si>
    <t>Bonus</t>
  </si>
  <si>
    <t>If Sales are greater than 500 then give 10% bonus else No Bonus</t>
  </si>
  <si>
    <t>If Sales are greater than 500 then give 10% bonus else give 5% bonus</t>
  </si>
  <si>
    <t>If Sales are greater than 500 then give 10% bonus else if months are greater than 4 then give 5% bonus else do nothing</t>
  </si>
  <si>
    <t>If Sales are greater than 500 AND Months are greater than 4 then give 10% bonus else type No Bonus</t>
  </si>
  <si>
    <t>If Sales are greater than 500 OR Months are greater than 4 then give 10% bonus else type No Bonus</t>
  </si>
  <si>
    <t>Months</t>
  </si>
  <si>
    <t>If Sales are greater than 500 the give 10% bonus else do nothing</t>
  </si>
  <si>
    <t>Emp#</t>
  </si>
  <si>
    <t>Car Sales Commission</t>
  </si>
  <si>
    <t>Precentages</t>
  </si>
  <si>
    <t>Staff Bonus</t>
  </si>
  <si>
    <t>Departments</t>
  </si>
  <si>
    <t>Administration</t>
  </si>
  <si>
    <t>Production</t>
  </si>
  <si>
    <t>Min</t>
  </si>
  <si>
    <t>Max</t>
  </si>
  <si>
    <t>Commission</t>
  </si>
  <si>
    <t>Lino Rodriguez</t>
  </si>
  <si>
    <t>Paula Moore</t>
  </si>
  <si>
    <t>Jane Phillips</t>
  </si>
  <si>
    <t>Peter Moore</t>
  </si>
  <si>
    <t>Helen Bennett</t>
  </si>
  <si>
    <t>Patricia Mckenna</t>
  </si>
  <si>
    <t>Isabel De Castro</t>
  </si>
  <si>
    <t>Full Name</t>
  </si>
  <si>
    <t>Monica Chang</t>
  </si>
  <si>
    <t>Alice Moore</t>
  </si>
  <si>
    <r>
      <t xml:space="preserve">Monthly </t>
    </r>
    <r>
      <rPr>
        <b/>
        <sz val="10"/>
        <rFont val="Arial"/>
        <family val="2"/>
      </rPr>
      <t>Payment</t>
    </r>
    <r>
      <rPr>
        <sz val="10"/>
        <rFont val="Arial"/>
      </rPr>
      <t>s</t>
    </r>
  </si>
  <si>
    <t>Bonus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</si>
</sst>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(&quot;$&quot;* #,##0_);_(&quot;$&quot;* \(#,##0\);_(&quot;$&quot;* &quot;-&quot;??_);_(@_)"/>
    <numFmt numFmtId="167" formatCode="&quot;$&quot;#,##0.00"/>
    <numFmt numFmtId="168" formatCode="[$-1409]d\ mmmm\ yyyy;@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</font>
    <font>
      <b/>
      <sz val="10"/>
      <name val="Arial"/>
    </font>
    <font>
      <sz val="10"/>
      <name val="Arial"/>
    </font>
    <font>
      <b/>
      <sz val="14"/>
      <color indexed="10"/>
      <name val="Arial"/>
      <family val="2"/>
    </font>
    <font>
      <b/>
      <sz val="12"/>
      <color indexed="62"/>
      <name val="Arial"/>
      <family val="2"/>
    </font>
    <font>
      <b/>
      <sz val="10"/>
      <color indexed="62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b/>
      <sz val="10"/>
      <color indexed="10"/>
      <name val="Arial"/>
    </font>
    <font>
      <sz val="10"/>
      <color indexed="56"/>
      <name val="Arial"/>
      <family val="2"/>
    </font>
    <font>
      <b/>
      <sz val="10"/>
      <color indexed="17"/>
      <name val="Arial"/>
      <family val="2"/>
    </font>
    <font>
      <b/>
      <sz val="12"/>
      <name val="Arial"/>
      <family val="2"/>
    </font>
    <font>
      <b/>
      <sz val="12"/>
      <name val="Book Antiqua"/>
    </font>
    <font>
      <sz val="10"/>
      <color indexed="8"/>
      <name val="Arial"/>
      <family val="2"/>
    </font>
    <font>
      <b/>
      <i/>
      <sz val="12"/>
      <color indexed="14"/>
      <name val="Times New Roman"/>
      <family val="1"/>
    </font>
    <font>
      <b/>
      <i/>
      <sz val="10"/>
      <name val="Arial"/>
    </font>
    <font>
      <b/>
      <sz val="10"/>
      <color theme="0"/>
      <name val="Arial"/>
      <family val="2"/>
    </font>
    <font>
      <b/>
      <sz val="20"/>
      <color theme="0"/>
      <name val="Arial"/>
      <family val="2"/>
    </font>
    <font>
      <sz val="10"/>
      <color theme="0"/>
      <name val="Arial"/>
      <family val="2"/>
    </font>
    <font>
      <sz val="11"/>
      <color theme="0"/>
      <name val="Arial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70C0"/>
        <bgColor indexed="55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7575"/>
        <bgColor indexed="64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17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21">
    <xf numFmtId="0" fontId="0" fillId="0" borderId="0"/>
    <xf numFmtId="0" fontId="17" fillId="0" borderId="1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" fillId="0" borderId="0">
      <alignment horizontal="right"/>
    </xf>
    <xf numFmtId="0" fontId="18" fillId="0" borderId="0">
      <alignment horizontal="center"/>
    </xf>
    <xf numFmtId="0" fontId="19" fillId="0" borderId="0">
      <alignment horizontal="center"/>
    </xf>
    <xf numFmtId="8" fontId="20" fillId="0" borderId="0"/>
    <xf numFmtId="0" fontId="4" fillId="0" borderId="0"/>
    <xf numFmtId="9" fontId="2" fillId="0" borderId="0" applyFont="0" applyFill="0" applyBorder="0" applyAlignment="0" applyProtection="0"/>
    <xf numFmtId="0" fontId="21" fillId="2" borderId="0"/>
    <xf numFmtId="0" fontId="13" fillId="0" borderId="2">
      <alignment horizontal="left"/>
    </xf>
    <xf numFmtId="166" fontId="22" fillId="0" borderId="0"/>
    <xf numFmtId="0" fontId="27" fillId="6" borderId="0" applyNumberFormat="0" applyBorder="0" applyAlignment="0" applyProtection="0"/>
    <xf numFmtId="0" fontId="28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32" fillId="0" borderId="0" applyNumberFormat="0" applyFill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</cellStyleXfs>
  <cellXfs count="111">
    <xf numFmtId="0" fontId="0" fillId="0" borderId="0" xfId="0"/>
    <xf numFmtId="0" fontId="3" fillId="0" borderId="0" xfId="0" applyFont="1"/>
    <xf numFmtId="164" fontId="0" fillId="0" borderId="0" xfId="3" applyFont="1"/>
    <xf numFmtId="0" fontId="0" fillId="0" borderId="0" xfId="3" applyNumberFormat="1" applyFont="1"/>
    <xf numFmtId="0" fontId="4" fillId="0" borderId="0" xfId="0" applyFont="1" applyFill="1" applyAlignment="1">
      <alignment horizontal="right" wrapText="1"/>
    </xf>
    <xf numFmtId="0" fontId="0" fillId="0" borderId="0" xfId="0" applyAlignment="1">
      <alignment horizontal="center"/>
    </xf>
    <xf numFmtId="9" fontId="0" fillId="0" borderId="0" xfId="0" applyNumberFormat="1"/>
    <xf numFmtId="8" fontId="0" fillId="0" borderId="0" xfId="0" applyNumberFormat="1"/>
    <xf numFmtId="0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right"/>
    </xf>
    <xf numFmtId="43" fontId="2" fillId="0" borderId="0" xfId="2"/>
    <xf numFmtId="10" fontId="2" fillId="0" borderId="0" xfId="10" applyNumberFormat="1" applyFill="1" applyBorder="1" applyAlignment="1"/>
    <xf numFmtId="43" fontId="2" fillId="0" borderId="0" xfId="2" applyFill="1" applyBorder="1" applyAlignment="1"/>
    <xf numFmtId="0" fontId="6" fillId="0" borderId="6" xfId="0" applyFont="1" applyFill="1" applyBorder="1" applyAlignment="1">
      <alignment horizontal="right"/>
    </xf>
    <xf numFmtId="44" fontId="2" fillId="0" borderId="7" xfId="4" applyFill="1" applyBorder="1" applyAlignment="1"/>
    <xf numFmtId="44" fontId="0" fillId="0" borderId="7" xfId="0" applyNumberFormat="1" applyFill="1" applyBorder="1" applyAlignment="1"/>
    <xf numFmtId="0" fontId="6" fillId="0" borderId="8" xfId="0" applyFont="1" applyFill="1" applyBorder="1" applyAlignment="1">
      <alignment horizontal="right"/>
    </xf>
    <xf numFmtId="44" fontId="2" fillId="0" borderId="9" xfId="4" applyFill="1" applyBorder="1" applyAlignment="1"/>
    <xf numFmtId="44" fontId="0" fillId="0" borderId="9" xfId="0" applyNumberFormat="1" applyFill="1" applyBorder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5" fontId="4" fillId="0" borderId="0" xfId="0" applyNumberFormat="1" applyFont="1" applyProtection="1"/>
    <xf numFmtId="14" fontId="4" fillId="0" borderId="0" xfId="0" applyNumberFormat="1" applyFont="1" applyAlignment="1" applyProtection="1">
      <alignment horizontal="right"/>
    </xf>
    <xf numFmtId="14" fontId="4" fillId="0" borderId="0" xfId="0" applyNumberFormat="1" applyFont="1" applyAlignment="1">
      <alignment horizontal="right"/>
    </xf>
    <xf numFmtId="5" fontId="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right"/>
    </xf>
    <xf numFmtId="0" fontId="4" fillId="0" borderId="0" xfId="0" applyFont="1"/>
    <xf numFmtId="0" fontId="9" fillId="0" borderId="10" xfId="0" applyFont="1" applyBorder="1" applyAlignment="1">
      <alignment vertical="center"/>
    </xf>
    <xf numFmtId="10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0" xfId="0" applyFont="1" applyAlignment="1"/>
    <xf numFmtId="164" fontId="0" fillId="0" borderId="0" xfId="3" applyFont="1" applyAlignment="1"/>
    <xf numFmtId="0" fontId="0" fillId="0" borderId="0" xfId="0" applyAlignment="1"/>
    <xf numFmtId="9" fontId="0" fillId="0" borderId="0" xfId="0" applyNumberFormat="1" applyAlignment="1"/>
    <xf numFmtId="10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8" fontId="0" fillId="0" borderId="10" xfId="0" applyNumberFormat="1" applyBorder="1" applyAlignment="1">
      <alignment vertical="center"/>
    </xf>
    <xf numFmtId="0" fontId="9" fillId="0" borderId="0" xfId="0" applyFont="1" applyBorder="1" applyAlignment="1">
      <alignment vertical="center"/>
    </xf>
    <xf numFmtId="8" fontId="0" fillId="0" borderId="0" xfId="0" applyNumberFormat="1" applyAlignment="1">
      <alignment vertical="center"/>
    </xf>
    <xf numFmtId="8" fontId="0" fillId="0" borderId="10" xfId="0" applyNumberFormat="1" applyBorder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14" fontId="0" fillId="0" borderId="0" xfId="0" applyNumberFormat="1"/>
    <xf numFmtId="14" fontId="0" fillId="0" borderId="0" xfId="0" applyNumberFormat="1" applyAlignment="1"/>
    <xf numFmtId="1" fontId="13" fillId="0" borderId="0" xfId="0" applyNumberFormat="1" applyFont="1"/>
    <xf numFmtId="1" fontId="7" fillId="0" borderId="0" xfId="0" applyNumberFormat="1" applyFont="1"/>
    <xf numFmtId="1" fontId="14" fillId="0" borderId="0" xfId="0" applyNumberFormat="1" applyFont="1"/>
    <xf numFmtId="1" fontId="0" fillId="0" borderId="0" xfId="0" applyNumberFormat="1"/>
    <xf numFmtId="1" fontId="6" fillId="0" borderId="0" xfId="0" applyNumberFormat="1" applyFont="1"/>
    <xf numFmtId="1" fontId="15" fillId="0" borderId="0" xfId="0" applyNumberFormat="1" applyFont="1"/>
    <xf numFmtId="1" fontId="16" fillId="0" borderId="0" xfId="0" applyNumberFormat="1" applyFont="1"/>
    <xf numFmtId="1" fontId="23" fillId="3" borderId="0" xfId="0" applyNumberFormat="1" applyFont="1" applyFill="1"/>
    <xf numFmtId="0" fontId="24" fillId="4" borderId="0" xfId="9" applyFont="1" applyFill="1"/>
    <xf numFmtId="0" fontId="25" fillId="4" borderId="0" xfId="9" applyFont="1" applyFill="1"/>
    <xf numFmtId="0" fontId="4" fillId="0" borderId="0" xfId="9"/>
    <xf numFmtId="0" fontId="4" fillId="0" borderId="0" xfId="9" applyNumberFormat="1"/>
    <xf numFmtId="0" fontId="4" fillId="0" borderId="0" xfId="0" applyNumberFormat="1" applyFont="1"/>
    <xf numFmtId="0" fontId="0" fillId="0" borderId="0" xfId="0" applyNumberFormat="1" applyFont="1"/>
    <xf numFmtId="0" fontId="26" fillId="3" borderId="0" xfId="0" applyFont="1" applyFill="1" applyAlignment="1"/>
    <xf numFmtId="0" fontId="19" fillId="0" borderId="0" xfId="7">
      <alignment horizontal="center"/>
    </xf>
    <xf numFmtId="0" fontId="4" fillId="0" borderId="0" xfId="0" applyFont="1" applyAlignment="1"/>
    <xf numFmtId="0" fontId="4" fillId="5" borderId="0" xfId="0" applyFont="1" applyFill="1"/>
    <xf numFmtId="0" fontId="0" fillId="5" borderId="0" xfId="0" applyFill="1"/>
    <xf numFmtId="0" fontId="19" fillId="0" borderId="0" xfId="7" applyAlignment="1">
      <alignment horizontal="left"/>
    </xf>
    <xf numFmtId="0" fontId="27" fillId="6" borderId="0" xfId="14" applyAlignment="1"/>
    <xf numFmtId="0" fontId="26" fillId="3" borderId="0" xfId="0" applyFont="1" applyFill="1" applyAlignment="1">
      <alignment horizontal="center"/>
    </xf>
    <xf numFmtId="0" fontId="29" fillId="0" borderId="0" xfId="16"/>
    <xf numFmtId="0" fontId="4" fillId="7" borderId="0" xfId="0" applyFont="1" applyFill="1"/>
    <xf numFmtId="14" fontId="4" fillId="7" borderId="0" xfId="0" applyNumberFormat="1" applyFont="1" applyFill="1"/>
    <xf numFmtId="0" fontId="0" fillId="8" borderId="0" xfId="0" applyFill="1"/>
    <xf numFmtId="14" fontId="0" fillId="8" borderId="0" xfId="0" applyNumberFormat="1" applyFill="1"/>
    <xf numFmtId="0" fontId="0" fillId="9" borderId="0" xfId="0" applyFill="1"/>
    <xf numFmtId="14" fontId="0" fillId="9" borderId="0" xfId="0" applyNumberFormat="1" applyFill="1"/>
    <xf numFmtId="0" fontId="0" fillId="10" borderId="0" xfId="0" applyFill="1"/>
    <xf numFmtId="14" fontId="0" fillId="10" borderId="0" xfId="0" applyNumberFormat="1" applyFill="1"/>
    <xf numFmtId="0" fontId="1" fillId="0" borderId="0" xfId="17"/>
    <xf numFmtId="0" fontId="9" fillId="9" borderId="0" xfId="0" applyFont="1" applyFill="1" applyBorder="1" applyAlignment="1">
      <alignment vertical="center"/>
    </xf>
    <xf numFmtId="167" fontId="10" fillId="9" borderId="0" xfId="0" applyNumberFormat="1" applyFont="1" applyFill="1" applyAlignment="1">
      <alignment vertical="center"/>
    </xf>
    <xf numFmtId="10" fontId="3" fillId="9" borderId="10" xfId="0" applyNumberFormat="1" applyFont="1" applyFill="1" applyBorder="1" applyAlignment="1">
      <alignment horizontal="center" vertical="center"/>
    </xf>
    <xf numFmtId="8" fontId="0" fillId="9" borderId="10" xfId="0" applyNumberFormat="1" applyFill="1" applyBorder="1" applyAlignment="1">
      <alignment horizontal="center" vertical="center"/>
    </xf>
    <xf numFmtId="167" fontId="10" fillId="9" borderId="10" xfId="0" applyNumberFormat="1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167" fontId="0" fillId="9" borderId="10" xfId="0" applyNumberFormat="1" applyFill="1" applyBorder="1" applyAlignment="1">
      <alignment vertical="center"/>
    </xf>
    <xf numFmtId="0" fontId="0" fillId="9" borderId="10" xfId="0" applyFill="1" applyBorder="1"/>
    <xf numFmtId="0" fontId="0" fillId="0" borderId="0" xfId="0" applyFill="1"/>
    <xf numFmtId="0" fontId="0" fillId="0" borderId="0" xfId="0" applyAlignment="1">
      <alignment horizontal="left"/>
    </xf>
    <xf numFmtId="164" fontId="0" fillId="0" borderId="0" xfId="0" applyNumberFormat="1"/>
    <xf numFmtId="165" fontId="0" fillId="0" borderId="0" xfId="0" applyNumberFormat="1"/>
    <xf numFmtId="9" fontId="0" fillId="0" borderId="0" xfId="0" applyNumberFormat="1" applyAlignment="1">
      <alignment horizontal="right"/>
    </xf>
    <xf numFmtId="0" fontId="32" fillId="0" borderId="0" xfId="18"/>
    <xf numFmtId="0" fontId="28" fillId="0" borderId="11" xfId="15" applyAlignment="1">
      <alignment horizontal="left"/>
    </xf>
    <xf numFmtId="0" fontId="28" fillId="0" borderId="11" xfId="15"/>
    <xf numFmtId="0" fontId="33" fillId="11" borderId="0" xfId="19"/>
    <xf numFmtId="0" fontId="33" fillId="11" borderId="0" xfId="19" applyAlignment="1">
      <alignment horizontal="center"/>
    </xf>
    <xf numFmtId="0" fontId="33" fillId="12" borderId="0" xfId="20"/>
    <xf numFmtId="44" fontId="3" fillId="0" borderId="0" xfId="0" applyNumberFormat="1" applyFont="1" applyAlignment="1">
      <alignment horizontal="center"/>
    </xf>
    <xf numFmtId="44" fontId="0" fillId="0" borderId="0" xfId="0" applyNumberFormat="1"/>
    <xf numFmtId="168" fontId="26" fillId="3" borderId="0" xfId="0" applyNumberFormat="1" applyFont="1" applyFill="1" applyAlignment="1"/>
    <xf numFmtId="168" fontId="0" fillId="0" borderId="0" xfId="0" applyNumberFormat="1" applyAlignment="1"/>
    <xf numFmtId="168" fontId="0" fillId="0" borderId="0" xfId="0" applyNumberFormat="1"/>
    <xf numFmtId="0" fontId="28" fillId="0" borderId="11" xfId="15" applyAlignment="1">
      <alignment horizontal="center"/>
    </xf>
  </cellXfs>
  <cellStyles count="21">
    <cellStyle name="Accent1" xfId="19" builtinId="29"/>
    <cellStyle name="Accent4" xfId="20" builtinId="41"/>
    <cellStyle name="City" xfId="1" xr:uid="{00000000-0005-0000-0000-000000000000}"/>
    <cellStyle name="Comma_LINK7A" xfId="2" xr:uid="{00000000-0005-0000-0000-000001000000}"/>
    <cellStyle name="Currency" xfId="3" builtinId="4"/>
    <cellStyle name="Currency_LINK7A" xfId="4" xr:uid="{00000000-0005-0000-0000-000003000000}"/>
    <cellStyle name="data" xfId="5" xr:uid="{00000000-0005-0000-0000-000004000000}"/>
    <cellStyle name="Good" xfId="14" builtinId="26"/>
    <cellStyle name="heading" xfId="6" xr:uid="{00000000-0005-0000-0000-000006000000}"/>
    <cellStyle name="Heading 1" xfId="15" builtinId="16"/>
    <cellStyle name="Heading 4" xfId="16" builtinId="19"/>
    <cellStyle name="Headings" xfId="7" xr:uid="{00000000-0005-0000-0000-000009000000}"/>
    <cellStyle name="money" xfId="8" xr:uid="{00000000-0005-0000-0000-00000A000000}"/>
    <cellStyle name="Normal" xfId="0" builtinId="0"/>
    <cellStyle name="Normal 2" xfId="9" xr:uid="{00000000-0005-0000-0000-00000C000000}"/>
    <cellStyle name="Normal 3" xfId="17" xr:uid="{00000000-0005-0000-0000-00000D000000}"/>
    <cellStyle name="Per cent" xfId="10" builtinId="5"/>
    <cellStyle name="Region" xfId="11" xr:uid="{00000000-0005-0000-0000-00000F000000}"/>
    <cellStyle name="Title" xfId="18" builtinId="15"/>
    <cellStyle name="Top Heading" xfId="12" xr:uid="{00000000-0005-0000-0000-000010000000}"/>
    <cellStyle name="Totals" xfId="13" xr:uid="{00000000-0005-0000-0000-000011000000}"/>
  </cellStyles>
  <dxfs count="0"/>
  <tableStyles count="0" defaultTableStyle="TableStyleMedium9" defaultPivotStyle="PivotStyleLight16"/>
  <colors>
    <mruColors>
      <color rgb="FFFF75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C3"/>
  <sheetViews>
    <sheetView tabSelected="1" workbookViewId="0">
      <selection activeCell="A2" sqref="A2"/>
    </sheetView>
  </sheetViews>
  <sheetFormatPr baseColWidth="10" defaultColWidth="8.83203125" defaultRowHeight="13" x14ac:dyDescent="0.15"/>
  <cols>
    <col min="2" max="2" width="10.33203125" bestFit="1" customWidth="1"/>
  </cols>
  <sheetData>
    <row r="3" spans="2:3" x14ac:dyDescent="0.15">
      <c r="B3" t="s">
        <v>715</v>
      </c>
      <c r="C3" s="6">
        <v>0.1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301BD-38B8-4C2F-A656-4836299EE0CF}">
  <dimension ref="A1:L11"/>
  <sheetViews>
    <sheetView zoomScale="160" zoomScaleNormal="160" workbookViewId="0"/>
  </sheetViews>
  <sheetFormatPr baseColWidth="10" defaultColWidth="8.83203125" defaultRowHeight="13" x14ac:dyDescent="0.15"/>
  <cols>
    <col min="4" max="4" width="11.5" bestFit="1" customWidth="1"/>
    <col min="9" max="9" width="12.83203125" bestFit="1" customWidth="1"/>
    <col min="12" max="12" width="10.83203125" customWidth="1"/>
  </cols>
  <sheetData>
    <row r="1" spans="1:12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H1" s="1"/>
    </row>
    <row r="2" spans="1:12" x14ac:dyDescent="0.15">
      <c r="A2" t="s">
        <v>7</v>
      </c>
      <c r="B2" t="s">
        <v>19</v>
      </c>
      <c r="C2">
        <v>28</v>
      </c>
      <c r="D2" t="s">
        <v>14</v>
      </c>
      <c r="E2">
        <v>57000</v>
      </c>
    </row>
    <row r="3" spans="1:12" ht="15" x14ac:dyDescent="0.2">
      <c r="A3" t="s">
        <v>27</v>
      </c>
      <c r="B3" t="s">
        <v>28</v>
      </c>
      <c r="C3">
        <v>32</v>
      </c>
      <c r="D3" t="s">
        <v>13</v>
      </c>
      <c r="E3">
        <v>66200</v>
      </c>
      <c r="I3" s="102" t="s">
        <v>698</v>
      </c>
      <c r="L3" s="102" t="s">
        <v>701</v>
      </c>
    </row>
    <row r="4" spans="1:12" x14ac:dyDescent="0.15">
      <c r="A4" t="s">
        <v>9</v>
      </c>
      <c r="B4" t="s">
        <v>21</v>
      </c>
      <c r="C4">
        <v>32</v>
      </c>
      <c r="D4" t="s">
        <v>12</v>
      </c>
      <c r="E4">
        <v>56200</v>
      </c>
      <c r="I4" t="s">
        <v>13</v>
      </c>
      <c r="L4">
        <v>52000</v>
      </c>
    </row>
    <row r="5" spans="1:12" x14ac:dyDescent="0.15">
      <c r="A5" t="s">
        <v>11</v>
      </c>
      <c r="B5" t="s">
        <v>23</v>
      </c>
      <c r="C5">
        <v>42</v>
      </c>
      <c r="D5" t="s">
        <v>15</v>
      </c>
      <c r="E5">
        <v>51400</v>
      </c>
      <c r="I5" t="s">
        <v>699</v>
      </c>
    </row>
    <row r="6" spans="1:12" ht="15" x14ac:dyDescent="0.2">
      <c r="A6" t="s">
        <v>8</v>
      </c>
      <c r="B6" t="s">
        <v>20</v>
      </c>
      <c r="C6">
        <v>34</v>
      </c>
      <c r="D6" t="s">
        <v>15</v>
      </c>
      <c r="E6">
        <v>60000</v>
      </c>
      <c r="I6" t="s">
        <v>700</v>
      </c>
      <c r="L6" s="102" t="s">
        <v>702</v>
      </c>
    </row>
    <row r="7" spans="1:12" x14ac:dyDescent="0.15">
      <c r="A7" t="s">
        <v>16</v>
      </c>
      <c r="B7" t="s">
        <v>24</v>
      </c>
      <c r="C7">
        <v>45</v>
      </c>
      <c r="D7" t="s">
        <v>13</v>
      </c>
      <c r="E7">
        <v>54200</v>
      </c>
      <c r="I7" t="s">
        <v>14</v>
      </c>
      <c r="L7">
        <v>60000</v>
      </c>
    </row>
    <row r="8" spans="1:12" x14ac:dyDescent="0.15">
      <c r="A8" t="s">
        <v>6</v>
      </c>
      <c r="B8" t="s">
        <v>18</v>
      </c>
      <c r="C8">
        <v>51</v>
      </c>
      <c r="D8" t="s">
        <v>13</v>
      </c>
      <c r="E8">
        <v>51500</v>
      </c>
    </row>
    <row r="9" spans="1:12" x14ac:dyDescent="0.15">
      <c r="A9" t="s">
        <v>25</v>
      </c>
      <c r="B9" t="s">
        <v>26</v>
      </c>
      <c r="C9">
        <v>30</v>
      </c>
      <c r="D9" t="s">
        <v>13</v>
      </c>
      <c r="E9">
        <v>57300</v>
      </c>
    </row>
    <row r="10" spans="1:12" x14ac:dyDescent="0.15">
      <c r="A10" t="s">
        <v>5</v>
      </c>
      <c r="B10" t="s">
        <v>17</v>
      </c>
      <c r="C10">
        <v>32</v>
      </c>
      <c r="D10" t="s">
        <v>14</v>
      </c>
      <c r="E10">
        <v>50000</v>
      </c>
    </row>
    <row r="11" spans="1:12" x14ac:dyDescent="0.15">
      <c r="A11" t="s">
        <v>10</v>
      </c>
      <c r="B11" t="s">
        <v>22</v>
      </c>
      <c r="C11">
        <v>29</v>
      </c>
      <c r="D11" t="s">
        <v>12</v>
      </c>
      <c r="E11">
        <v>55500</v>
      </c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G36"/>
  <sheetViews>
    <sheetView zoomScale="120" zoomScaleNormal="120" workbookViewId="0">
      <selection activeCell="F1" sqref="F1:F1048576"/>
    </sheetView>
  </sheetViews>
  <sheetFormatPr baseColWidth="10" defaultColWidth="8.83203125" defaultRowHeight="13" x14ac:dyDescent="0.15"/>
  <cols>
    <col min="1" max="1" width="11" bestFit="1" customWidth="1"/>
    <col min="2" max="2" width="16" bestFit="1" customWidth="1"/>
    <col min="3" max="3" width="13.5" bestFit="1" customWidth="1"/>
    <col min="4" max="4" width="5.83203125" style="8" bestFit="1" customWidth="1"/>
    <col min="5" max="5" width="7" style="8" bestFit="1" customWidth="1"/>
    <col min="6" max="6" width="30" style="106" customWidth="1"/>
    <col min="7" max="7" width="18.33203125" customWidth="1"/>
  </cols>
  <sheetData>
    <row r="1" spans="1:7" s="5" customFormat="1" x14ac:dyDescent="0.15">
      <c r="A1" s="9" t="s">
        <v>54</v>
      </c>
      <c r="B1" s="9" t="s">
        <v>55</v>
      </c>
      <c r="C1" s="9" t="s">
        <v>56</v>
      </c>
      <c r="D1" s="10" t="s">
        <v>70</v>
      </c>
      <c r="E1" s="10" t="s">
        <v>344</v>
      </c>
      <c r="F1" s="105" t="s">
        <v>58</v>
      </c>
      <c r="G1" s="9"/>
    </row>
    <row r="2" spans="1:7" x14ac:dyDescent="0.15">
      <c r="A2" t="s">
        <v>39</v>
      </c>
      <c r="B2" t="s">
        <v>650</v>
      </c>
      <c r="C2" t="s">
        <v>59</v>
      </c>
      <c r="D2" s="8">
        <v>2</v>
      </c>
      <c r="E2" s="67" t="s">
        <v>345</v>
      </c>
      <c r="F2" s="106">
        <v>85071</v>
      </c>
    </row>
    <row r="3" spans="1:7" x14ac:dyDescent="0.15">
      <c r="A3" t="s">
        <v>39</v>
      </c>
      <c r="B3" t="s">
        <v>651</v>
      </c>
      <c r="C3" t="s">
        <v>60</v>
      </c>
      <c r="D3" s="8">
        <v>5</v>
      </c>
      <c r="E3" s="67" t="s">
        <v>346</v>
      </c>
      <c r="F3" s="106">
        <v>83970</v>
      </c>
    </row>
    <row r="4" spans="1:7" x14ac:dyDescent="0.15">
      <c r="A4" t="s">
        <v>39</v>
      </c>
      <c r="B4" t="s">
        <v>652</v>
      </c>
      <c r="C4" t="s">
        <v>59</v>
      </c>
      <c r="D4" s="8">
        <v>2</v>
      </c>
      <c r="E4" s="67" t="s">
        <v>347</v>
      </c>
      <c r="F4" s="106">
        <v>150</v>
      </c>
    </row>
    <row r="5" spans="1:7" x14ac:dyDescent="0.15">
      <c r="A5" t="s">
        <v>39</v>
      </c>
      <c r="B5" t="s">
        <v>653</v>
      </c>
      <c r="C5" t="s">
        <v>61</v>
      </c>
      <c r="D5" s="8">
        <v>4</v>
      </c>
      <c r="E5" s="67" t="s">
        <v>348</v>
      </c>
      <c r="F5" s="106">
        <v>81500</v>
      </c>
    </row>
    <row r="6" spans="1:7" x14ac:dyDescent="0.15">
      <c r="A6" t="s">
        <v>39</v>
      </c>
      <c r="B6" t="s">
        <v>654</v>
      </c>
      <c r="C6" t="s">
        <v>61</v>
      </c>
      <c r="D6" s="8">
        <v>4</v>
      </c>
      <c r="E6" s="67" t="s">
        <v>348</v>
      </c>
      <c r="F6" s="106">
        <v>83690</v>
      </c>
    </row>
    <row r="7" spans="1:7" x14ac:dyDescent="0.15">
      <c r="A7" t="s">
        <v>39</v>
      </c>
      <c r="B7" t="s">
        <v>655</v>
      </c>
      <c r="C7" t="s">
        <v>62</v>
      </c>
      <c r="D7" s="8">
        <v>4</v>
      </c>
      <c r="E7" s="67" t="s">
        <v>345</v>
      </c>
      <c r="F7" s="106">
        <v>88752</v>
      </c>
    </row>
    <row r="8" spans="1:7" x14ac:dyDescent="0.15">
      <c r="A8" t="s">
        <v>40</v>
      </c>
      <c r="B8" t="s">
        <v>656</v>
      </c>
      <c r="C8" t="s">
        <v>61</v>
      </c>
      <c r="D8" s="8">
        <v>4</v>
      </c>
      <c r="E8" s="67" t="s">
        <v>346</v>
      </c>
      <c r="F8" s="106">
        <v>87065</v>
      </c>
    </row>
    <row r="9" spans="1:7" x14ac:dyDescent="0.15">
      <c r="A9" t="s">
        <v>41</v>
      </c>
      <c r="B9" t="s">
        <v>657</v>
      </c>
      <c r="C9" t="s">
        <v>62</v>
      </c>
      <c r="D9" s="8">
        <v>4</v>
      </c>
      <c r="E9" s="67" t="s">
        <v>349</v>
      </c>
      <c r="F9" s="106">
        <v>83505</v>
      </c>
    </row>
    <row r="10" spans="1:7" x14ac:dyDescent="0.15">
      <c r="A10" t="s">
        <v>41</v>
      </c>
      <c r="B10" t="s">
        <v>658</v>
      </c>
      <c r="C10" t="s">
        <v>60</v>
      </c>
      <c r="D10" s="8">
        <v>5</v>
      </c>
      <c r="E10" s="67" t="s">
        <v>23</v>
      </c>
      <c r="F10" s="106">
        <v>91555</v>
      </c>
    </row>
    <row r="11" spans="1:7" x14ac:dyDescent="0.15">
      <c r="A11" t="s">
        <v>41</v>
      </c>
      <c r="B11" t="s">
        <v>659</v>
      </c>
      <c r="C11" t="s">
        <v>63</v>
      </c>
      <c r="D11" s="8">
        <v>2</v>
      </c>
      <c r="E11" s="67" t="s">
        <v>23</v>
      </c>
      <c r="F11" s="106">
        <v>88290</v>
      </c>
    </row>
    <row r="12" spans="1:7" x14ac:dyDescent="0.15">
      <c r="A12" t="s">
        <v>41</v>
      </c>
      <c r="B12" t="s">
        <v>660</v>
      </c>
      <c r="C12" t="s">
        <v>64</v>
      </c>
      <c r="D12" s="8">
        <v>5</v>
      </c>
      <c r="E12" s="67" t="s">
        <v>345</v>
      </c>
      <c r="F12" s="106">
        <v>86388</v>
      </c>
    </row>
    <row r="13" spans="1:7" x14ac:dyDescent="0.15">
      <c r="A13" t="s">
        <v>42</v>
      </c>
      <c r="B13" t="s">
        <v>661</v>
      </c>
      <c r="C13" t="s">
        <v>61</v>
      </c>
      <c r="D13" s="8">
        <v>4</v>
      </c>
      <c r="E13" s="67" t="s">
        <v>347</v>
      </c>
      <c r="F13" s="106">
        <v>76550</v>
      </c>
    </row>
    <row r="14" spans="1:7" x14ac:dyDescent="0.15">
      <c r="A14" t="s">
        <v>42</v>
      </c>
      <c r="B14" t="s">
        <v>662</v>
      </c>
      <c r="C14" t="s">
        <v>61</v>
      </c>
      <c r="D14" s="8">
        <v>4</v>
      </c>
      <c r="E14" s="66" t="s">
        <v>345</v>
      </c>
      <c r="F14" s="106">
        <v>79096</v>
      </c>
    </row>
    <row r="15" spans="1:7" x14ac:dyDescent="0.15">
      <c r="A15" t="s">
        <v>42</v>
      </c>
      <c r="B15" t="s">
        <v>663</v>
      </c>
      <c r="C15" t="s">
        <v>64</v>
      </c>
      <c r="D15" s="8">
        <v>5</v>
      </c>
      <c r="E15" s="67" t="s">
        <v>346</v>
      </c>
      <c r="F15" s="106">
        <v>88002</v>
      </c>
    </row>
    <row r="16" spans="1:7" x14ac:dyDescent="0.15">
      <c r="A16" t="s">
        <v>42</v>
      </c>
      <c r="B16" t="s">
        <v>664</v>
      </c>
      <c r="C16" t="s">
        <v>62</v>
      </c>
      <c r="D16" s="8">
        <v>5</v>
      </c>
      <c r="E16" s="67" t="s">
        <v>348</v>
      </c>
      <c r="F16" s="106">
        <v>85720</v>
      </c>
    </row>
    <row r="17" spans="1:6" x14ac:dyDescent="0.15">
      <c r="A17" t="s">
        <v>42</v>
      </c>
      <c r="B17" t="s">
        <v>665</v>
      </c>
      <c r="C17" t="s">
        <v>60</v>
      </c>
      <c r="D17" s="8">
        <v>5</v>
      </c>
      <c r="E17" s="67" t="s">
        <v>349</v>
      </c>
      <c r="F17" s="106">
        <v>97062</v>
      </c>
    </row>
    <row r="18" spans="1:6" x14ac:dyDescent="0.15">
      <c r="A18" t="s">
        <v>43</v>
      </c>
      <c r="B18" t="s">
        <v>666</v>
      </c>
      <c r="C18" t="s">
        <v>65</v>
      </c>
      <c r="D18" s="8">
        <v>5</v>
      </c>
      <c r="E18" s="67" t="s">
        <v>350</v>
      </c>
      <c r="F18" s="106">
        <v>98556</v>
      </c>
    </row>
    <row r="19" spans="1:6" x14ac:dyDescent="0.15">
      <c r="A19" t="s">
        <v>43</v>
      </c>
      <c r="B19" t="s">
        <v>667</v>
      </c>
      <c r="C19" t="s">
        <v>65</v>
      </c>
      <c r="D19" s="8">
        <v>5</v>
      </c>
      <c r="E19" s="66" t="s">
        <v>23</v>
      </c>
      <c r="F19" s="106">
        <v>95759</v>
      </c>
    </row>
    <row r="20" spans="1:6" x14ac:dyDescent="0.15">
      <c r="A20" t="s">
        <v>44</v>
      </c>
      <c r="B20" t="s">
        <v>668</v>
      </c>
      <c r="C20" t="s">
        <v>66</v>
      </c>
      <c r="D20" s="8">
        <v>4</v>
      </c>
      <c r="E20" s="67" t="s">
        <v>345</v>
      </c>
      <c r="F20" s="106">
        <v>77139</v>
      </c>
    </row>
    <row r="21" spans="1:6" x14ac:dyDescent="0.15">
      <c r="A21" t="s">
        <v>44</v>
      </c>
      <c r="B21" t="s">
        <v>669</v>
      </c>
      <c r="C21" t="s">
        <v>66</v>
      </c>
      <c r="D21" s="8">
        <v>4</v>
      </c>
      <c r="E21" s="67" t="s">
        <v>349</v>
      </c>
      <c r="F21" s="106">
        <v>85353</v>
      </c>
    </row>
    <row r="22" spans="1:6" x14ac:dyDescent="0.15">
      <c r="A22" t="s">
        <v>44</v>
      </c>
      <c r="B22" t="s">
        <v>670</v>
      </c>
      <c r="C22" t="s">
        <v>67</v>
      </c>
      <c r="D22" s="8">
        <v>2</v>
      </c>
      <c r="E22" s="67" t="s">
        <v>347</v>
      </c>
      <c r="F22" s="106">
        <v>89158</v>
      </c>
    </row>
    <row r="23" spans="1:6" x14ac:dyDescent="0.15">
      <c r="A23" t="s">
        <v>45</v>
      </c>
      <c r="B23" t="s">
        <v>671</v>
      </c>
      <c r="C23" t="s">
        <v>60</v>
      </c>
      <c r="D23" s="8">
        <v>4</v>
      </c>
      <c r="E23" s="67" t="s">
        <v>346</v>
      </c>
      <c r="F23" s="106">
        <v>81198</v>
      </c>
    </row>
    <row r="24" spans="1:6" x14ac:dyDescent="0.15">
      <c r="A24" t="s">
        <v>45</v>
      </c>
      <c r="B24" t="s">
        <v>672</v>
      </c>
      <c r="C24" t="s">
        <v>60</v>
      </c>
      <c r="D24" s="8">
        <v>4</v>
      </c>
      <c r="E24" s="67" t="s">
        <v>23</v>
      </c>
      <c r="F24" s="106">
        <v>87055</v>
      </c>
    </row>
    <row r="25" spans="1:6" x14ac:dyDescent="0.15">
      <c r="A25" t="s">
        <v>46</v>
      </c>
      <c r="B25" t="s">
        <v>673</v>
      </c>
      <c r="C25" t="s">
        <v>68</v>
      </c>
      <c r="D25" s="8">
        <v>4</v>
      </c>
      <c r="E25" s="67" t="s">
        <v>346</v>
      </c>
      <c r="F25" s="106">
        <v>96545</v>
      </c>
    </row>
    <row r="26" spans="1:6" x14ac:dyDescent="0.15">
      <c r="A26" t="s">
        <v>47</v>
      </c>
      <c r="B26" t="s">
        <v>674</v>
      </c>
      <c r="C26" t="s">
        <v>61</v>
      </c>
      <c r="D26" s="8">
        <v>4</v>
      </c>
      <c r="E26" s="67" t="s">
        <v>347</v>
      </c>
      <c r="F26" s="106">
        <v>85152</v>
      </c>
    </row>
    <row r="27" spans="1:6" x14ac:dyDescent="0.15">
      <c r="A27" t="s">
        <v>47</v>
      </c>
      <c r="B27" t="s">
        <v>675</v>
      </c>
      <c r="C27" t="s">
        <v>60</v>
      </c>
      <c r="D27" s="8">
        <v>5</v>
      </c>
      <c r="E27" s="67" t="s">
        <v>348</v>
      </c>
      <c r="F27" s="106">
        <v>96068</v>
      </c>
    </row>
    <row r="28" spans="1:6" x14ac:dyDescent="0.15">
      <c r="A28" t="s">
        <v>48</v>
      </c>
      <c r="B28" t="s">
        <v>676</v>
      </c>
      <c r="C28" t="s">
        <v>61</v>
      </c>
      <c r="D28" s="8">
        <v>4</v>
      </c>
      <c r="E28" s="67" t="s">
        <v>348</v>
      </c>
      <c r="F28" s="106">
        <v>81389</v>
      </c>
    </row>
    <row r="29" spans="1:6" x14ac:dyDescent="0.15">
      <c r="A29" t="s">
        <v>48</v>
      </c>
      <c r="B29" t="s">
        <v>677</v>
      </c>
      <c r="C29" t="s">
        <v>62</v>
      </c>
      <c r="D29" s="8">
        <v>4</v>
      </c>
      <c r="E29" s="67" t="s">
        <v>345</v>
      </c>
      <c r="F29" s="106">
        <v>83505</v>
      </c>
    </row>
    <row r="30" spans="1:6" x14ac:dyDescent="0.15">
      <c r="A30" t="s">
        <v>49</v>
      </c>
      <c r="B30" t="s">
        <v>678</v>
      </c>
      <c r="C30" t="s">
        <v>61</v>
      </c>
      <c r="D30" s="8">
        <v>4</v>
      </c>
      <c r="E30" s="67" t="s">
        <v>348</v>
      </c>
      <c r="F30" s="106">
        <v>76062</v>
      </c>
    </row>
    <row r="31" spans="1:6" x14ac:dyDescent="0.15">
      <c r="A31" t="s">
        <v>49</v>
      </c>
      <c r="B31" t="s">
        <v>679</v>
      </c>
      <c r="C31" t="s">
        <v>69</v>
      </c>
      <c r="D31" s="8">
        <v>4</v>
      </c>
      <c r="E31" s="67" t="s">
        <v>349</v>
      </c>
      <c r="F31" s="106">
        <v>78096</v>
      </c>
    </row>
    <row r="32" spans="1:6" x14ac:dyDescent="0.15">
      <c r="A32" t="s">
        <v>50</v>
      </c>
      <c r="B32" t="s">
        <v>680</v>
      </c>
      <c r="C32" t="s">
        <v>61</v>
      </c>
      <c r="D32" s="8">
        <v>4</v>
      </c>
      <c r="E32" s="67" t="s">
        <v>23</v>
      </c>
      <c r="F32" s="106">
        <v>77396</v>
      </c>
    </row>
    <row r="33" spans="1:6" x14ac:dyDescent="0.15">
      <c r="A33" t="s">
        <v>50</v>
      </c>
      <c r="B33" t="s">
        <v>681</v>
      </c>
      <c r="C33" t="s">
        <v>61</v>
      </c>
      <c r="D33" s="8">
        <v>4</v>
      </c>
      <c r="E33" s="67" t="s">
        <v>23</v>
      </c>
      <c r="F33" s="106">
        <v>74032</v>
      </c>
    </row>
    <row r="34" spans="1:6" x14ac:dyDescent="0.15">
      <c r="A34" t="s">
        <v>51</v>
      </c>
      <c r="B34" t="s">
        <v>682</v>
      </c>
      <c r="C34" t="s">
        <v>60</v>
      </c>
      <c r="D34" s="8">
        <v>5</v>
      </c>
      <c r="E34" s="67" t="s">
        <v>345</v>
      </c>
      <c r="F34" s="106">
        <v>86096</v>
      </c>
    </row>
    <row r="35" spans="1:6" x14ac:dyDescent="0.15">
      <c r="A35" t="s">
        <v>52</v>
      </c>
      <c r="B35" t="s">
        <v>683</v>
      </c>
      <c r="C35" t="s">
        <v>59</v>
      </c>
      <c r="D35" s="8">
        <v>2</v>
      </c>
      <c r="E35" s="67" t="s">
        <v>347</v>
      </c>
      <c r="F35" s="106">
        <v>83086</v>
      </c>
    </row>
    <row r="36" spans="1:6" x14ac:dyDescent="0.15">
      <c r="A36" t="s">
        <v>52</v>
      </c>
      <c r="B36" t="s">
        <v>684</v>
      </c>
      <c r="C36" t="s">
        <v>67</v>
      </c>
      <c r="D36" s="8">
        <v>4</v>
      </c>
      <c r="E36" s="66" t="s">
        <v>345</v>
      </c>
      <c r="F36" s="106">
        <v>84153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J83"/>
  <sheetViews>
    <sheetView workbookViewId="0">
      <selection activeCell="F10" sqref="F10"/>
    </sheetView>
  </sheetViews>
  <sheetFormatPr baseColWidth="10" defaultColWidth="8.83203125" defaultRowHeight="13" x14ac:dyDescent="0.15"/>
  <cols>
    <col min="1" max="1" width="12" bestFit="1" customWidth="1"/>
    <col min="2" max="2" width="11.33203125" bestFit="1" customWidth="1"/>
    <col min="3" max="3" width="14.33203125" bestFit="1" customWidth="1"/>
    <col min="4" max="4" width="11.33203125" bestFit="1" customWidth="1"/>
    <col min="5" max="5" width="14.1640625" bestFit="1" customWidth="1"/>
    <col min="6" max="6" width="17.6640625" bestFit="1" customWidth="1"/>
    <col min="7" max="7" width="14.1640625" bestFit="1" customWidth="1"/>
    <col min="8" max="8" width="10.5" bestFit="1" customWidth="1"/>
    <col min="9" max="9" width="10.1640625" bestFit="1" customWidth="1"/>
    <col min="10" max="10" width="12.5" bestFit="1" customWidth="1"/>
  </cols>
  <sheetData>
    <row r="1" spans="1:10" ht="21" customHeight="1" x14ac:dyDescent="0.15">
      <c r="A1" s="68" t="s">
        <v>351</v>
      </c>
      <c r="B1" s="68" t="s">
        <v>134</v>
      </c>
      <c r="C1" s="68" t="s">
        <v>135</v>
      </c>
      <c r="D1" s="68" t="s">
        <v>136</v>
      </c>
      <c r="E1" s="68" t="s">
        <v>3</v>
      </c>
      <c r="F1" s="68" t="s">
        <v>137</v>
      </c>
      <c r="G1" s="68" t="s">
        <v>4</v>
      </c>
      <c r="H1" s="68" t="s">
        <v>138</v>
      </c>
      <c r="I1" s="68" t="s">
        <v>139</v>
      </c>
    </row>
    <row r="2" spans="1:10" x14ac:dyDescent="0.15">
      <c r="A2" s="42">
        <v>1033</v>
      </c>
      <c r="B2" s="42" t="s">
        <v>221</v>
      </c>
      <c r="C2" s="42" t="s">
        <v>222</v>
      </c>
      <c r="D2" s="42" t="s">
        <v>148</v>
      </c>
      <c r="E2" s="42" t="s">
        <v>159</v>
      </c>
      <c r="F2" s="42" t="s">
        <v>160</v>
      </c>
      <c r="G2" s="41">
        <v>50000</v>
      </c>
      <c r="H2" s="53">
        <v>34789</v>
      </c>
      <c r="I2" s="53">
        <v>24717</v>
      </c>
    </row>
    <row r="3" spans="1:10" x14ac:dyDescent="0.15">
      <c r="A3" s="42">
        <v>1048</v>
      </c>
      <c r="B3" s="42" t="s">
        <v>251</v>
      </c>
      <c r="C3" s="42" t="s">
        <v>252</v>
      </c>
      <c r="D3" s="42" t="s">
        <v>148</v>
      </c>
      <c r="E3" s="42" t="s">
        <v>159</v>
      </c>
      <c r="F3" s="42" t="s">
        <v>160</v>
      </c>
      <c r="G3" s="41">
        <v>70400</v>
      </c>
      <c r="H3" s="53">
        <v>36371</v>
      </c>
      <c r="I3" s="53">
        <v>24985</v>
      </c>
    </row>
    <row r="4" spans="1:10" x14ac:dyDescent="0.15">
      <c r="A4" s="42">
        <v>1061</v>
      </c>
      <c r="B4" s="42" t="s">
        <v>278</v>
      </c>
      <c r="C4" s="42" t="s">
        <v>279</v>
      </c>
      <c r="D4" s="42" t="s">
        <v>148</v>
      </c>
      <c r="E4" s="42" t="s">
        <v>159</v>
      </c>
      <c r="F4" s="42" t="s">
        <v>160</v>
      </c>
      <c r="G4" s="41">
        <v>64500</v>
      </c>
      <c r="H4" s="53">
        <v>37284</v>
      </c>
      <c r="I4" s="53">
        <v>23459</v>
      </c>
    </row>
    <row r="5" spans="1:10" x14ac:dyDescent="0.15">
      <c r="A5" s="42">
        <v>1014</v>
      </c>
      <c r="B5" s="42" t="s">
        <v>177</v>
      </c>
      <c r="C5" s="42" t="s">
        <v>178</v>
      </c>
      <c r="D5" s="42" t="s">
        <v>148</v>
      </c>
      <c r="E5" s="42" t="s">
        <v>159</v>
      </c>
      <c r="F5" s="42" t="s">
        <v>179</v>
      </c>
      <c r="G5" s="41">
        <v>35900</v>
      </c>
      <c r="H5" s="53">
        <v>33409</v>
      </c>
      <c r="I5" s="53">
        <v>25944</v>
      </c>
    </row>
    <row r="6" spans="1:10" x14ac:dyDescent="0.15">
      <c r="A6" s="42">
        <v>1020</v>
      </c>
      <c r="B6" s="42" t="s">
        <v>193</v>
      </c>
      <c r="C6" s="42" t="s">
        <v>194</v>
      </c>
      <c r="D6" s="42" t="s">
        <v>148</v>
      </c>
      <c r="E6" s="42" t="s">
        <v>159</v>
      </c>
      <c r="F6" s="42" t="s">
        <v>179</v>
      </c>
      <c r="G6" s="41">
        <v>78300</v>
      </c>
      <c r="H6" s="53">
        <v>33759</v>
      </c>
      <c r="I6" s="53">
        <v>25564</v>
      </c>
    </row>
    <row r="7" spans="1:10" x14ac:dyDescent="0.15">
      <c r="A7" s="42">
        <v>1068</v>
      </c>
      <c r="B7" s="42" t="s">
        <v>291</v>
      </c>
      <c r="C7" s="42" t="s">
        <v>292</v>
      </c>
      <c r="D7" s="42" t="s">
        <v>148</v>
      </c>
      <c r="E7" s="42" t="s">
        <v>159</v>
      </c>
      <c r="F7" s="53" t="s">
        <v>179</v>
      </c>
      <c r="G7" s="41">
        <v>80900</v>
      </c>
      <c r="H7" s="53">
        <v>37749</v>
      </c>
      <c r="I7" s="53">
        <v>26195</v>
      </c>
    </row>
    <row r="8" spans="1:10" x14ac:dyDescent="0.15">
      <c r="A8" s="42">
        <v>1010</v>
      </c>
      <c r="B8" s="42" t="s">
        <v>169</v>
      </c>
      <c r="C8" s="42" t="s">
        <v>170</v>
      </c>
      <c r="D8" s="42" t="s">
        <v>148</v>
      </c>
      <c r="E8" s="42" t="s">
        <v>159</v>
      </c>
      <c r="F8" s="42" t="s">
        <v>168</v>
      </c>
      <c r="G8" s="41">
        <v>49500</v>
      </c>
      <c r="H8" s="53">
        <v>33312</v>
      </c>
      <c r="I8" s="53">
        <v>20185</v>
      </c>
    </row>
    <row r="9" spans="1:10" x14ac:dyDescent="0.15">
      <c r="A9" s="42">
        <v>1065</v>
      </c>
      <c r="B9" s="42" t="s">
        <v>185</v>
      </c>
      <c r="C9" s="42" t="s">
        <v>285</v>
      </c>
      <c r="D9" s="42" t="s">
        <v>148</v>
      </c>
      <c r="E9" s="42" t="s">
        <v>15</v>
      </c>
      <c r="F9" s="42" t="s">
        <v>286</v>
      </c>
      <c r="G9" s="41">
        <v>95500</v>
      </c>
      <c r="H9" s="53">
        <v>37692</v>
      </c>
      <c r="I9" s="53">
        <v>27553</v>
      </c>
    </row>
    <row r="10" spans="1:10" x14ac:dyDescent="0.15">
      <c r="A10" s="42">
        <v>1030</v>
      </c>
      <c r="B10" s="42" t="s">
        <v>193</v>
      </c>
      <c r="C10" s="42" t="s">
        <v>216</v>
      </c>
      <c r="D10" s="42" t="s">
        <v>148</v>
      </c>
      <c r="E10" s="42" t="s">
        <v>15</v>
      </c>
      <c r="F10" s="42" t="s">
        <v>145</v>
      </c>
      <c r="G10" s="41">
        <v>47800</v>
      </c>
      <c r="H10" s="53">
        <v>34522</v>
      </c>
      <c r="I10" s="53">
        <v>23377</v>
      </c>
    </row>
    <row r="11" spans="1:10" x14ac:dyDescent="0.15">
      <c r="A11" s="42">
        <v>1032</v>
      </c>
      <c r="B11" s="42" t="s">
        <v>219</v>
      </c>
      <c r="C11" s="42" t="s">
        <v>220</v>
      </c>
      <c r="D11" s="42" t="s">
        <v>148</v>
      </c>
      <c r="E11" s="42" t="s">
        <v>15</v>
      </c>
      <c r="F11" s="42" t="s">
        <v>145</v>
      </c>
      <c r="G11" s="41">
        <v>78600</v>
      </c>
      <c r="H11" s="53">
        <v>34638</v>
      </c>
      <c r="I11" s="53">
        <v>29160</v>
      </c>
    </row>
    <row r="12" spans="1:10" x14ac:dyDescent="0.15">
      <c r="A12" s="42">
        <v>1003</v>
      </c>
      <c r="B12" s="42" t="s">
        <v>146</v>
      </c>
      <c r="C12" s="42" t="s">
        <v>147</v>
      </c>
      <c r="D12" s="42" t="s">
        <v>148</v>
      </c>
      <c r="E12" s="42" t="s">
        <v>149</v>
      </c>
      <c r="F12" s="42" t="s">
        <v>150</v>
      </c>
      <c r="G12" s="41">
        <v>58500</v>
      </c>
      <c r="H12" s="53">
        <v>36901</v>
      </c>
      <c r="I12" s="53">
        <v>24562</v>
      </c>
    </row>
    <row r="13" spans="1:10" x14ac:dyDescent="0.15">
      <c r="A13" s="42">
        <v>1057</v>
      </c>
      <c r="B13" s="42" t="s">
        <v>269</v>
      </c>
      <c r="C13" s="42" t="s">
        <v>270</v>
      </c>
      <c r="D13" s="42" t="s">
        <v>148</v>
      </c>
      <c r="E13" s="42" t="s">
        <v>149</v>
      </c>
      <c r="F13" s="42" t="s">
        <v>150</v>
      </c>
      <c r="G13" s="41">
        <v>64100</v>
      </c>
      <c r="H13" s="53">
        <v>37141</v>
      </c>
      <c r="I13" s="53">
        <v>25521</v>
      </c>
    </row>
    <row r="14" spans="1:10" x14ac:dyDescent="0.15">
      <c r="A14" s="42">
        <v>1049</v>
      </c>
      <c r="B14" s="42" t="s">
        <v>253</v>
      </c>
      <c r="C14" s="42" t="s">
        <v>254</v>
      </c>
      <c r="D14" s="42" t="s">
        <v>148</v>
      </c>
      <c r="E14" s="42" t="s">
        <v>149</v>
      </c>
      <c r="F14" s="42" t="s">
        <v>184</v>
      </c>
      <c r="G14" s="41">
        <v>77300</v>
      </c>
      <c r="H14" s="53">
        <v>36443</v>
      </c>
      <c r="I14" s="53">
        <v>23585</v>
      </c>
      <c r="J14" s="96"/>
    </row>
    <row r="15" spans="1:10" x14ac:dyDescent="0.15">
      <c r="A15" s="42">
        <v>1058</v>
      </c>
      <c r="B15" s="42" t="s">
        <v>271</v>
      </c>
      <c r="C15" s="42" t="s">
        <v>272</v>
      </c>
      <c r="D15" s="42" t="s">
        <v>148</v>
      </c>
      <c r="E15" s="42" t="s">
        <v>149</v>
      </c>
      <c r="F15" s="42" t="s">
        <v>184</v>
      </c>
      <c r="G15" s="41">
        <v>60600</v>
      </c>
      <c r="H15" s="53">
        <v>37182</v>
      </c>
      <c r="I15" s="53">
        <v>27751</v>
      </c>
    </row>
    <row r="16" spans="1:10" x14ac:dyDescent="0.15">
      <c r="A16" s="42">
        <v>1038</v>
      </c>
      <c r="B16" s="42" t="s">
        <v>231</v>
      </c>
      <c r="C16" s="42" t="s">
        <v>232</v>
      </c>
      <c r="D16" s="42" t="s">
        <v>148</v>
      </c>
      <c r="E16" s="42" t="s">
        <v>149</v>
      </c>
      <c r="F16" s="42" t="s">
        <v>197</v>
      </c>
      <c r="G16" s="41">
        <v>62000</v>
      </c>
      <c r="H16" s="53">
        <v>35096</v>
      </c>
      <c r="I16" s="53">
        <v>22294</v>
      </c>
    </row>
    <row r="17" spans="1:9" x14ac:dyDescent="0.15">
      <c r="A17" s="42">
        <v>1046</v>
      </c>
      <c r="B17" s="42" t="s">
        <v>247</v>
      </c>
      <c r="C17" s="42" t="s">
        <v>248</v>
      </c>
      <c r="D17" s="42" t="s">
        <v>148</v>
      </c>
      <c r="E17" s="42" t="s">
        <v>149</v>
      </c>
      <c r="F17" s="42" t="s">
        <v>197</v>
      </c>
      <c r="G17" s="41">
        <v>37100</v>
      </c>
      <c r="H17" s="53">
        <v>36142</v>
      </c>
      <c r="I17" s="53">
        <v>19362</v>
      </c>
    </row>
    <row r="18" spans="1:9" x14ac:dyDescent="0.15">
      <c r="A18" s="42">
        <v>1062</v>
      </c>
      <c r="B18" s="42" t="s">
        <v>221</v>
      </c>
      <c r="C18" s="42" t="s">
        <v>280</v>
      </c>
      <c r="D18" s="42" t="s">
        <v>148</v>
      </c>
      <c r="E18" s="42" t="s">
        <v>149</v>
      </c>
      <c r="F18" s="42" t="s">
        <v>197</v>
      </c>
      <c r="G18" s="41">
        <v>64700</v>
      </c>
      <c r="H18" s="53">
        <v>37338</v>
      </c>
      <c r="I18" s="53">
        <v>20619</v>
      </c>
    </row>
    <row r="19" spans="1:9" x14ac:dyDescent="0.15">
      <c r="A19" s="42">
        <v>1070</v>
      </c>
      <c r="B19" s="42" t="s">
        <v>295</v>
      </c>
      <c r="C19" s="42" t="s">
        <v>296</v>
      </c>
      <c r="D19" s="42" t="s">
        <v>148</v>
      </c>
      <c r="E19" s="42" t="s">
        <v>149</v>
      </c>
      <c r="F19" s="42" t="s">
        <v>197</v>
      </c>
      <c r="G19" s="41">
        <v>40000</v>
      </c>
      <c r="H19" s="53">
        <v>38015</v>
      </c>
      <c r="I19" s="53">
        <v>23080</v>
      </c>
    </row>
    <row r="20" spans="1:9" x14ac:dyDescent="0.15">
      <c r="A20" s="42">
        <v>1015</v>
      </c>
      <c r="B20" s="42" t="s">
        <v>180</v>
      </c>
      <c r="C20" s="42" t="s">
        <v>181</v>
      </c>
      <c r="D20" s="42" t="s">
        <v>148</v>
      </c>
      <c r="E20" s="42" t="s">
        <v>13</v>
      </c>
      <c r="F20" s="42" t="s">
        <v>156</v>
      </c>
      <c r="G20" s="41">
        <v>50000</v>
      </c>
      <c r="H20" s="53">
        <v>33501</v>
      </c>
      <c r="I20" s="53">
        <v>23188</v>
      </c>
    </row>
    <row r="21" spans="1:9" x14ac:dyDescent="0.15">
      <c r="A21" s="42">
        <v>1078</v>
      </c>
      <c r="B21" s="42" t="s">
        <v>308</v>
      </c>
      <c r="C21" s="42" t="s">
        <v>309</v>
      </c>
      <c r="D21" s="42" t="s">
        <v>148</v>
      </c>
      <c r="E21" s="42" t="s">
        <v>13</v>
      </c>
      <c r="F21" s="42" t="s">
        <v>156</v>
      </c>
      <c r="G21" s="41">
        <v>60100</v>
      </c>
      <c r="H21" s="53">
        <v>38662</v>
      </c>
      <c r="I21" s="53">
        <v>27022</v>
      </c>
    </row>
    <row r="22" spans="1:9" x14ac:dyDescent="0.15">
      <c r="A22" s="42">
        <v>1043</v>
      </c>
      <c r="B22" s="42" t="s">
        <v>241</v>
      </c>
      <c r="C22" s="42" t="s">
        <v>242</v>
      </c>
      <c r="D22" s="42" t="s">
        <v>148</v>
      </c>
      <c r="E22" s="42" t="s">
        <v>13</v>
      </c>
      <c r="F22" s="42" t="s">
        <v>184</v>
      </c>
      <c r="G22" s="41">
        <v>78900</v>
      </c>
      <c r="H22" s="53">
        <v>35764</v>
      </c>
      <c r="I22" s="53">
        <v>26044</v>
      </c>
    </row>
    <row r="23" spans="1:9" x14ac:dyDescent="0.15">
      <c r="A23" s="42">
        <v>1022</v>
      </c>
      <c r="B23" s="42" t="s">
        <v>198</v>
      </c>
      <c r="C23" s="42" t="s">
        <v>199</v>
      </c>
      <c r="D23" s="42" t="s">
        <v>148</v>
      </c>
      <c r="E23" s="42" t="s">
        <v>13</v>
      </c>
      <c r="F23" s="42" t="s">
        <v>200</v>
      </c>
      <c r="G23" s="41">
        <v>55900</v>
      </c>
      <c r="H23" s="53">
        <v>33764</v>
      </c>
      <c r="I23" s="53">
        <v>28923</v>
      </c>
    </row>
    <row r="24" spans="1:9" x14ac:dyDescent="0.15">
      <c r="A24" s="42">
        <v>1026</v>
      </c>
      <c r="B24" s="42" t="s">
        <v>208</v>
      </c>
      <c r="C24" s="42" t="s">
        <v>209</v>
      </c>
      <c r="D24" s="42" t="s">
        <v>148</v>
      </c>
      <c r="E24" s="42" t="s">
        <v>13</v>
      </c>
      <c r="F24" s="42" t="s">
        <v>200</v>
      </c>
      <c r="G24" s="41">
        <v>50100</v>
      </c>
      <c r="H24" s="53">
        <v>34282</v>
      </c>
      <c r="I24" s="53">
        <v>19481</v>
      </c>
    </row>
    <row r="25" spans="1:9" x14ac:dyDescent="0.15">
      <c r="A25" s="42">
        <v>1039</v>
      </c>
      <c r="B25" s="42" t="s">
        <v>233</v>
      </c>
      <c r="C25" s="42" t="s">
        <v>234</v>
      </c>
      <c r="D25" s="42" t="s">
        <v>148</v>
      </c>
      <c r="E25" s="42" t="s">
        <v>13</v>
      </c>
      <c r="F25" s="42" t="s">
        <v>168</v>
      </c>
      <c r="G25" s="41">
        <v>66300</v>
      </c>
      <c r="H25" s="53">
        <v>35142</v>
      </c>
      <c r="I25" s="53">
        <v>27371</v>
      </c>
    </row>
    <row r="26" spans="1:9" x14ac:dyDescent="0.15">
      <c r="A26" s="42">
        <v>1064</v>
      </c>
      <c r="B26" s="42" t="s">
        <v>283</v>
      </c>
      <c r="C26" s="42" t="s">
        <v>284</v>
      </c>
      <c r="D26" s="42" t="s">
        <v>148</v>
      </c>
      <c r="E26" s="42" t="s">
        <v>13</v>
      </c>
      <c r="F26" s="42" t="s">
        <v>168</v>
      </c>
      <c r="G26" s="41">
        <v>59900</v>
      </c>
      <c r="H26" s="53">
        <v>37573</v>
      </c>
      <c r="I26" s="53">
        <v>21691</v>
      </c>
    </row>
    <row r="27" spans="1:9" x14ac:dyDescent="0.15">
      <c r="A27" s="42">
        <v>1018</v>
      </c>
      <c r="B27" s="42" t="s">
        <v>187</v>
      </c>
      <c r="C27" s="42" t="s">
        <v>188</v>
      </c>
      <c r="D27" s="42" t="s">
        <v>148</v>
      </c>
      <c r="E27" s="42" t="s">
        <v>143</v>
      </c>
      <c r="F27" s="42" t="s">
        <v>189</v>
      </c>
      <c r="G27" s="41">
        <v>65600</v>
      </c>
      <c r="H27" s="53">
        <v>33617</v>
      </c>
      <c r="I27" s="53">
        <v>19513</v>
      </c>
    </row>
    <row r="28" spans="1:9" x14ac:dyDescent="0.15">
      <c r="A28" s="42">
        <v>1034</v>
      </c>
      <c r="B28" s="42" t="s">
        <v>223</v>
      </c>
      <c r="C28" s="42" t="s">
        <v>224</v>
      </c>
      <c r="D28" s="42" t="s">
        <v>148</v>
      </c>
      <c r="E28" s="42" t="s">
        <v>143</v>
      </c>
      <c r="F28" s="42" t="s">
        <v>189</v>
      </c>
      <c r="G28" s="41">
        <v>46700</v>
      </c>
      <c r="H28" s="53">
        <v>34827</v>
      </c>
      <c r="I28" s="53">
        <v>19464</v>
      </c>
    </row>
    <row r="29" spans="1:9" x14ac:dyDescent="0.15">
      <c r="A29" s="42">
        <v>1075</v>
      </c>
      <c r="B29" s="42" t="s">
        <v>25</v>
      </c>
      <c r="C29" s="42" t="s">
        <v>242</v>
      </c>
      <c r="D29" s="42" t="s">
        <v>148</v>
      </c>
      <c r="E29" s="42" t="s">
        <v>143</v>
      </c>
      <c r="F29" s="42" t="s">
        <v>189</v>
      </c>
      <c r="G29" s="41">
        <v>67400</v>
      </c>
      <c r="H29" s="53">
        <v>38431</v>
      </c>
      <c r="I29" s="53">
        <v>22554</v>
      </c>
    </row>
    <row r="30" spans="1:9" x14ac:dyDescent="0.15">
      <c r="A30" s="42">
        <v>1077</v>
      </c>
      <c r="B30" s="42" t="s">
        <v>306</v>
      </c>
      <c r="C30" s="42" t="s">
        <v>307</v>
      </c>
      <c r="D30" s="42" t="s">
        <v>148</v>
      </c>
      <c r="E30" s="42" t="s">
        <v>143</v>
      </c>
      <c r="F30" s="42" t="s">
        <v>189</v>
      </c>
      <c r="G30" s="41">
        <v>78000</v>
      </c>
      <c r="H30" s="53">
        <v>38606</v>
      </c>
      <c r="I30" s="53">
        <v>27804</v>
      </c>
    </row>
    <row r="31" spans="1:9" x14ac:dyDescent="0.15">
      <c r="A31" s="42">
        <v>1029</v>
      </c>
      <c r="B31" s="42" t="s">
        <v>214</v>
      </c>
      <c r="C31" s="42" t="s">
        <v>215</v>
      </c>
      <c r="D31" s="42" t="s">
        <v>148</v>
      </c>
      <c r="E31" s="42" t="s">
        <v>143</v>
      </c>
      <c r="F31" s="42" t="s">
        <v>192</v>
      </c>
      <c r="G31" s="41">
        <v>70500</v>
      </c>
      <c r="H31" s="53">
        <v>34471</v>
      </c>
      <c r="I31" s="53">
        <v>24562</v>
      </c>
    </row>
    <row r="32" spans="1:9" x14ac:dyDescent="0.15">
      <c r="A32" s="42">
        <v>1069</v>
      </c>
      <c r="B32" s="42" t="s">
        <v>293</v>
      </c>
      <c r="C32" s="42" t="s">
        <v>294</v>
      </c>
      <c r="D32" s="42" t="s">
        <v>148</v>
      </c>
      <c r="E32" s="42" t="s">
        <v>143</v>
      </c>
      <c r="F32" s="42" t="s">
        <v>192</v>
      </c>
      <c r="G32" s="41">
        <v>43900</v>
      </c>
      <c r="H32" s="53">
        <v>37873</v>
      </c>
      <c r="I32" s="53">
        <v>27916</v>
      </c>
    </row>
    <row r="33" spans="1:9" x14ac:dyDescent="0.15">
      <c r="A33" s="42">
        <v>1067</v>
      </c>
      <c r="B33" s="42" t="s">
        <v>289</v>
      </c>
      <c r="C33" s="42" t="s">
        <v>290</v>
      </c>
      <c r="D33" s="42" t="s">
        <v>148</v>
      </c>
      <c r="E33" s="42" t="s">
        <v>143</v>
      </c>
      <c r="F33" s="42" t="s">
        <v>168</v>
      </c>
      <c r="G33" s="41">
        <v>68600</v>
      </c>
      <c r="H33" s="53">
        <v>37737</v>
      </c>
      <c r="I33" s="53">
        <v>23367</v>
      </c>
    </row>
    <row r="34" spans="1:9" x14ac:dyDescent="0.15">
      <c r="A34" s="42">
        <v>1076</v>
      </c>
      <c r="B34" s="42" t="s">
        <v>304</v>
      </c>
      <c r="C34" s="42" t="s">
        <v>305</v>
      </c>
      <c r="D34" s="42" t="s">
        <v>148</v>
      </c>
      <c r="E34" s="42" t="s">
        <v>143</v>
      </c>
      <c r="F34" s="42" t="s">
        <v>168</v>
      </c>
      <c r="G34" s="41">
        <v>50000</v>
      </c>
      <c r="H34" s="53">
        <v>38445</v>
      </c>
      <c r="I34" s="53">
        <v>26688</v>
      </c>
    </row>
    <row r="35" spans="1:9" x14ac:dyDescent="0.15">
      <c r="A35" s="42">
        <v>1051</v>
      </c>
      <c r="B35" s="42" t="s">
        <v>257</v>
      </c>
      <c r="C35" s="42" t="s">
        <v>258</v>
      </c>
      <c r="D35" s="42" t="s">
        <v>148</v>
      </c>
      <c r="E35" s="42" t="s">
        <v>14</v>
      </c>
      <c r="F35" s="42" t="s">
        <v>184</v>
      </c>
      <c r="G35" s="41">
        <v>66100</v>
      </c>
      <c r="H35" s="53">
        <v>36495</v>
      </c>
      <c r="I35" s="53">
        <v>28538</v>
      </c>
    </row>
    <row r="36" spans="1:9" x14ac:dyDescent="0.15">
      <c r="A36" s="42">
        <v>1036</v>
      </c>
      <c r="B36" s="42" t="s">
        <v>227</v>
      </c>
      <c r="C36" s="42" t="s">
        <v>228</v>
      </c>
      <c r="D36" s="42" t="s">
        <v>148</v>
      </c>
      <c r="E36" s="42" t="s">
        <v>14</v>
      </c>
      <c r="F36" s="42" t="s">
        <v>168</v>
      </c>
      <c r="G36" s="41">
        <v>44900</v>
      </c>
      <c r="H36" s="53">
        <v>34933</v>
      </c>
      <c r="I36" s="53">
        <v>26238</v>
      </c>
    </row>
    <row r="37" spans="1:9" x14ac:dyDescent="0.15">
      <c r="A37" s="42">
        <v>1017</v>
      </c>
      <c r="B37" s="42" t="s">
        <v>185</v>
      </c>
      <c r="C37" s="42" t="s">
        <v>186</v>
      </c>
      <c r="D37" s="42" t="s">
        <v>148</v>
      </c>
      <c r="E37" s="42" t="s">
        <v>14</v>
      </c>
      <c r="F37" s="42" t="s">
        <v>176</v>
      </c>
      <c r="G37" s="41">
        <v>79400</v>
      </c>
      <c r="H37" s="53">
        <v>33564</v>
      </c>
      <c r="I37" s="53">
        <v>27555</v>
      </c>
    </row>
    <row r="38" spans="1:9" x14ac:dyDescent="0.15">
      <c r="A38" s="42">
        <v>1028</v>
      </c>
      <c r="B38" s="42" t="s">
        <v>212</v>
      </c>
      <c r="C38" s="42" t="s">
        <v>213</v>
      </c>
      <c r="D38" s="42" t="s">
        <v>148</v>
      </c>
      <c r="E38" s="42" t="s">
        <v>14</v>
      </c>
      <c r="F38" s="42" t="s">
        <v>176</v>
      </c>
      <c r="G38" s="41">
        <v>41400</v>
      </c>
      <c r="H38" s="53">
        <v>34368</v>
      </c>
      <c r="I38" s="53">
        <v>26208</v>
      </c>
    </row>
    <row r="39" spans="1:9" x14ac:dyDescent="0.15">
      <c r="A39" s="42">
        <v>1050</v>
      </c>
      <c r="B39" s="42" t="s">
        <v>255</v>
      </c>
      <c r="C39" s="42" t="s">
        <v>256</v>
      </c>
      <c r="D39" s="42" t="s">
        <v>148</v>
      </c>
      <c r="E39" s="42" t="s">
        <v>14</v>
      </c>
      <c r="F39" s="42" t="s">
        <v>176</v>
      </c>
      <c r="G39" s="41">
        <v>52000</v>
      </c>
      <c r="H39" s="53">
        <v>36459</v>
      </c>
      <c r="I39" s="53">
        <v>24288</v>
      </c>
    </row>
    <row r="40" spans="1:9" x14ac:dyDescent="0.15">
      <c r="A40" s="42">
        <v>1066</v>
      </c>
      <c r="B40" s="42" t="s">
        <v>287</v>
      </c>
      <c r="C40" s="42" t="s">
        <v>288</v>
      </c>
      <c r="D40" s="42" t="s">
        <v>148</v>
      </c>
      <c r="E40" s="42" t="s">
        <v>14</v>
      </c>
      <c r="F40" s="42" t="s">
        <v>176</v>
      </c>
      <c r="G40" s="41">
        <v>70700</v>
      </c>
      <c r="H40" s="53">
        <v>37733</v>
      </c>
      <c r="I40" s="53">
        <v>22415</v>
      </c>
    </row>
    <row r="41" spans="1:9" x14ac:dyDescent="0.15">
      <c r="A41" s="42">
        <v>1074</v>
      </c>
      <c r="B41" s="42" t="s">
        <v>302</v>
      </c>
      <c r="C41" s="42" t="s">
        <v>303</v>
      </c>
      <c r="D41" s="42" t="s">
        <v>148</v>
      </c>
      <c r="E41" s="42" t="s">
        <v>14</v>
      </c>
      <c r="F41" s="42" t="s">
        <v>176</v>
      </c>
      <c r="G41" s="41">
        <v>47200</v>
      </c>
      <c r="H41" s="53">
        <v>38302</v>
      </c>
      <c r="I41" s="53">
        <v>28497</v>
      </c>
    </row>
    <row r="42" spans="1:9" x14ac:dyDescent="0.15">
      <c r="A42" s="42">
        <v>1006</v>
      </c>
      <c r="B42" s="42" t="s">
        <v>157</v>
      </c>
      <c r="C42" s="42" t="s">
        <v>158</v>
      </c>
      <c r="D42" s="42" t="s">
        <v>141</v>
      </c>
      <c r="E42" s="42" t="s">
        <v>159</v>
      </c>
      <c r="F42" s="42" t="s">
        <v>160</v>
      </c>
      <c r="G42" s="41">
        <v>62100</v>
      </c>
      <c r="H42" s="53">
        <v>37039</v>
      </c>
      <c r="I42" s="53">
        <v>21284</v>
      </c>
    </row>
    <row r="43" spans="1:9" x14ac:dyDescent="0.15">
      <c r="A43" s="42">
        <v>1031</v>
      </c>
      <c r="B43" s="42" t="s">
        <v>217</v>
      </c>
      <c r="C43" s="42" t="s">
        <v>218</v>
      </c>
      <c r="D43" s="42" t="s">
        <v>141</v>
      </c>
      <c r="E43" s="42" t="s">
        <v>159</v>
      </c>
      <c r="F43" s="42" t="s">
        <v>160</v>
      </c>
      <c r="G43" s="41">
        <v>45400</v>
      </c>
      <c r="H43" s="53">
        <v>34540</v>
      </c>
      <c r="I43" s="53">
        <v>22487</v>
      </c>
    </row>
    <row r="44" spans="1:9" x14ac:dyDescent="0.15">
      <c r="A44" s="42">
        <v>1055</v>
      </c>
      <c r="B44" s="42" t="s">
        <v>265</v>
      </c>
      <c r="C44" s="42" t="s">
        <v>266</v>
      </c>
      <c r="D44" s="42" t="s">
        <v>141</v>
      </c>
      <c r="E44" s="42" t="s">
        <v>159</v>
      </c>
      <c r="F44" s="42" t="s">
        <v>160</v>
      </c>
      <c r="G44" s="41">
        <v>72800</v>
      </c>
      <c r="H44" s="53">
        <v>36970</v>
      </c>
      <c r="I44" s="53">
        <v>26113</v>
      </c>
    </row>
    <row r="45" spans="1:9" x14ac:dyDescent="0.15">
      <c r="A45" s="42">
        <v>1059</v>
      </c>
      <c r="B45" s="42" t="s">
        <v>273</v>
      </c>
      <c r="C45" s="42" t="s">
        <v>274</v>
      </c>
      <c r="D45" s="42" t="s">
        <v>141</v>
      </c>
      <c r="E45" s="42" t="s">
        <v>159</v>
      </c>
      <c r="F45" s="42" t="s">
        <v>184</v>
      </c>
      <c r="G45" s="41">
        <v>71100</v>
      </c>
      <c r="H45" s="53">
        <v>37216</v>
      </c>
      <c r="I45" s="53">
        <v>29567</v>
      </c>
    </row>
    <row r="46" spans="1:9" x14ac:dyDescent="0.15">
      <c r="A46" s="42">
        <v>1060</v>
      </c>
      <c r="B46" s="42" t="s">
        <v>275</v>
      </c>
      <c r="C46" s="42" t="s">
        <v>276</v>
      </c>
      <c r="D46" s="42" t="s">
        <v>141</v>
      </c>
      <c r="E46" s="42" t="s">
        <v>159</v>
      </c>
      <c r="F46" s="42" t="s">
        <v>277</v>
      </c>
      <c r="G46" s="41">
        <v>66400</v>
      </c>
      <c r="H46" s="53">
        <v>37227</v>
      </c>
      <c r="I46" s="53">
        <v>25195</v>
      </c>
    </row>
    <row r="47" spans="1:9" x14ac:dyDescent="0.15">
      <c r="A47" s="42">
        <v>1073</v>
      </c>
      <c r="B47" s="42" t="s">
        <v>300</v>
      </c>
      <c r="C47" s="42" t="s">
        <v>301</v>
      </c>
      <c r="D47" s="42" t="s">
        <v>141</v>
      </c>
      <c r="E47" s="42" t="s">
        <v>159</v>
      </c>
      <c r="F47" s="42" t="s">
        <v>168</v>
      </c>
      <c r="G47" s="41">
        <v>38100</v>
      </c>
      <c r="H47" s="53">
        <v>38260</v>
      </c>
      <c r="I47" s="53">
        <v>29336</v>
      </c>
    </row>
    <row r="48" spans="1:9" x14ac:dyDescent="0.15">
      <c r="A48" s="42">
        <v>1042</v>
      </c>
      <c r="B48" s="42" t="s">
        <v>239</v>
      </c>
      <c r="C48" s="42" t="s">
        <v>240</v>
      </c>
      <c r="D48" s="42" t="s">
        <v>141</v>
      </c>
      <c r="E48" s="42" t="s">
        <v>15</v>
      </c>
      <c r="F48" s="42" t="s">
        <v>184</v>
      </c>
      <c r="G48" s="41">
        <v>80600</v>
      </c>
      <c r="H48" s="53">
        <v>35688</v>
      </c>
      <c r="I48" s="53">
        <v>27618</v>
      </c>
    </row>
    <row r="49" spans="1:9" x14ac:dyDescent="0.15">
      <c r="A49" s="42">
        <v>1000</v>
      </c>
      <c r="B49" s="42" t="s">
        <v>140</v>
      </c>
      <c r="C49" s="42" t="s">
        <v>428</v>
      </c>
      <c r="D49" s="42" t="s">
        <v>141</v>
      </c>
      <c r="E49" s="42" t="s">
        <v>15</v>
      </c>
      <c r="F49" s="42" t="s">
        <v>142</v>
      </c>
      <c r="G49" s="41">
        <v>120500</v>
      </c>
      <c r="H49" s="53">
        <v>36647</v>
      </c>
      <c r="I49" s="53">
        <v>18406</v>
      </c>
    </row>
    <row r="50" spans="1:9" x14ac:dyDescent="0.15">
      <c r="A50" s="42">
        <v>1008</v>
      </c>
      <c r="B50" s="42" t="s">
        <v>163</v>
      </c>
      <c r="C50" s="42" t="s">
        <v>164</v>
      </c>
      <c r="D50" s="42" t="s">
        <v>141</v>
      </c>
      <c r="E50" s="42" t="s">
        <v>15</v>
      </c>
      <c r="F50" s="42" t="s">
        <v>165</v>
      </c>
      <c r="G50" s="41">
        <v>61400</v>
      </c>
      <c r="H50" s="53">
        <v>33137</v>
      </c>
      <c r="I50" s="53">
        <v>19644</v>
      </c>
    </row>
    <row r="51" spans="1:9" x14ac:dyDescent="0.15">
      <c r="A51" s="42">
        <v>1053</v>
      </c>
      <c r="B51" s="42" t="s">
        <v>261</v>
      </c>
      <c r="C51" s="42" t="s">
        <v>262</v>
      </c>
      <c r="D51" s="42" t="s">
        <v>141</v>
      </c>
      <c r="E51" s="42" t="s">
        <v>15</v>
      </c>
      <c r="F51" s="42" t="s">
        <v>165</v>
      </c>
      <c r="G51" s="41">
        <v>84700</v>
      </c>
      <c r="H51" s="53">
        <v>36582</v>
      </c>
      <c r="I51" s="53">
        <v>29571</v>
      </c>
    </row>
    <row r="52" spans="1:9" x14ac:dyDescent="0.15">
      <c r="A52" s="42">
        <v>1004</v>
      </c>
      <c r="B52" s="42" t="s">
        <v>151</v>
      </c>
      <c r="C52" s="42" t="s">
        <v>152</v>
      </c>
      <c r="D52" s="42" t="s">
        <v>141</v>
      </c>
      <c r="E52" s="42" t="s">
        <v>15</v>
      </c>
      <c r="F52" s="42" t="s">
        <v>153</v>
      </c>
      <c r="G52" s="41">
        <v>60400</v>
      </c>
      <c r="H52" s="53">
        <v>37003</v>
      </c>
      <c r="I52" s="53">
        <v>21548</v>
      </c>
    </row>
    <row r="53" spans="1:9" x14ac:dyDescent="0.15">
      <c r="A53" s="42">
        <v>1027</v>
      </c>
      <c r="B53" s="42" t="s">
        <v>210</v>
      </c>
      <c r="C53" s="42" t="s">
        <v>211</v>
      </c>
      <c r="D53" s="42" t="s">
        <v>141</v>
      </c>
      <c r="E53" s="42" t="s">
        <v>15</v>
      </c>
      <c r="F53" s="42" t="s">
        <v>153</v>
      </c>
      <c r="G53" s="41">
        <v>59000</v>
      </c>
      <c r="H53" s="53">
        <v>34302</v>
      </c>
      <c r="I53" s="53">
        <v>20105</v>
      </c>
    </row>
    <row r="54" spans="1:9" x14ac:dyDescent="0.15">
      <c r="A54" s="42">
        <v>1002</v>
      </c>
      <c r="B54" s="42" t="s">
        <v>25</v>
      </c>
      <c r="C54" s="42" t="s">
        <v>429</v>
      </c>
      <c r="D54" s="42" t="s">
        <v>141</v>
      </c>
      <c r="E54" s="42" t="s">
        <v>15</v>
      </c>
      <c r="F54" s="42" t="s">
        <v>145</v>
      </c>
      <c r="G54" s="41">
        <v>66800</v>
      </c>
      <c r="H54" s="53">
        <v>36695</v>
      </c>
      <c r="I54" s="53">
        <v>20962</v>
      </c>
    </row>
    <row r="55" spans="1:9" x14ac:dyDescent="0.15">
      <c r="A55" s="42">
        <v>1035</v>
      </c>
      <c r="B55" s="42" t="s">
        <v>225</v>
      </c>
      <c r="C55" s="42" t="s">
        <v>226</v>
      </c>
      <c r="D55" s="42" t="s">
        <v>141</v>
      </c>
      <c r="E55" s="42" t="s">
        <v>149</v>
      </c>
      <c r="F55" s="42" t="s">
        <v>150</v>
      </c>
      <c r="G55" s="41">
        <v>60300</v>
      </c>
      <c r="H55" s="53">
        <v>34870</v>
      </c>
      <c r="I55" s="53">
        <v>23277</v>
      </c>
    </row>
    <row r="56" spans="1:9" x14ac:dyDescent="0.15">
      <c r="A56" s="42">
        <v>1021</v>
      </c>
      <c r="B56" s="42" t="s">
        <v>195</v>
      </c>
      <c r="C56" s="42" t="s">
        <v>196</v>
      </c>
      <c r="D56" s="42" t="s">
        <v>141</v>
      </c>
      <c r="E56" s="42" t="s">
        <v>149</v>
      </c>
      <c r="F56" s="42" t="s">
        <v>197</v>
      </c>
      <c r="G56" s="41">
        <v>40400</v>
      </c>
      <c r="H56" s="53">
        <v>33763</v>
      </c>
      <c r="I56" s="53">
        <v>24195</v>
      </c>
    </row>
    <row r="57" spans="1:9" x14ac:dyDescent="0.15">
      <c r="A57" s="42">
        <v>1005</v>
      </c>
      <c r="B57" s="42" t="s">
        <v>154</v>
      </c>
      <c r="C57" s="42" t="s">
        <v>155</v>
      </c>
      <c r="D57" s="42" t="s">
        <v>141</v>
      </c>
      <c r="E57" s="42" t="s">
        <v>13</v>
      </c>
      <c r="F57" s="42" t="s">
        <v>156</v>
      </c>
      <c r="G57" s="41">
        <v>68300</v>
      </c>
      <c r="H57" s="53">
        <v>37027</v>
      </c>
      <c r="I57" s="53">
        <v>26003</v>
      </c>
    </row>
    <row r="58" spans="1:9" x14ac:dyDescent="0.15">
      <c r="A58" s="42">
        <v>1024</v>
      </c>
      <c r="B58" s="42" t="s">
        <v>204</v>
      </c>
      <c r="C58" s="42" t="s">
        <v>205</v>
      </c>
      <c r="D58" s="42" t="s">
        <v>141</v>
      </c>
      <c r="E58" s="42" t="s">
        <v>13</v>
      </c>
      <c r="F58" s="42" t="s">
        <v>156</v>
      </c>
      <c r="G58" s="41">
        <v>55300</v>
      </c>
      <c r="H58" s="53">
        <v>33941</v>
      </c>
      <c r="I58" s="53">
        <v>20657</v>
      </c>
    </row>
    <row r="59" spans="1:9" x14ac:dyDescent="0.15">
      <c r="A59" s="42">
        <v>1037</v>
      </c>
      <c r="B59" s="42" t="s">
        <v>229</v>
      </c>
      <c r="C59" s="42" t="s">
        <v>230</v>
      </c>
      <c r="D59" s="42" t="s">
        <v>141</v>
      </c>
      <c r="E59" s="42" t="s">
        <v>13</v>
      </c>
      <c r="F59" s="42" t="s">
        <v>156</v>
      </c>
      <c r="G59" s="41">
        <v>50500</v>
      </c>
      <c r="H59" s="53">
        <v>35012</v>
      </c>
      <c r="I59" s="53">
        <v>25007</v>
      </c>
    </row>
    <row r="60" spans="1:9" x14ac:dyDescent="0.15">
      <c r="A60" s="42">
        <v>1044</v>
      </c>
      <c r="B60" s="42" t="s">
        <v>243</v>
      </c>
      <c r="C60" s="42" t="s">
        <v>244</v>
      </c>
      <c r="D60" s="42" t="s">
        <v>141</v>
      </c>
      <c r="E60" s="42" t="s">
        <v>13</v>
      </c>
      <c r="F60" s="42" t="s">
        <v>156</v>
      </c>
      <c r="G60" s="41">
        <v>63000</v>
      </c>
      <c r="H60" s="53">
        <v>35886</v>
      </c>
      <c r="I60" s="53">
        <v>23042</v>
      </c>
    </row>
    <row r="61" spans="1:9" x14ac:dyDescent="0.15">
      <c r="A61" s="42">
        <v>1041</v>
      </c>
      <c r="B61" s="42" t="s">
        <v>237</v>
      </c>
      <c r="C61" s="42" t="s">
        <v>238</v>
      </c>
      <c r="D61" s="42" t="s">
        <v>141</v>
      </c>
      <c r="E61" s="42" t="s">
        <v>13</v>
      </c>
      <c r="F61" s="42" t="s">
        <v>200</v>
      </c>
      <c r="G61" s="41">
        <v>58000</v>
      </c>
      <c r="H61" s="53">
        <v>35672</v>
      </c>
      <c r="I61" s="53">
        <v>24482</v>
      </c>
    </row>
    <row r="62" spans="1:9" x14ac:dyDescent="0.15">
      <c r="A62" s="42">
        <v>1056</v>
      </c>
      <c r="B62" s="42" t="s">
        <v>267</v>
      </c>
      <c r="C62" s="42" t="s">
        <v>268</v>
      </c>
      <c r="D62" s="42" t="s">
        <v>141</v>
      </c>
      <c r="E62" s="42" t="s">
        <v>13</v>
      </c>
      <c r="F62" s="42" t="s">
        <v>200</v>
      </c>
      <c r="G62" s="41">
        <v>67900</v>
      </c>
      <c r="H62" s="53">
        <v>37080</v>
      </c>
      <c r="I62" s="53">
        <v>27765</v>
      </c>
    </row>
    <row r="63" spans="1:9" x14ac:dyDescent="0.15">
      <c r="A63" s="42">
        <v>1072</v>
      </c>
      <c r="B63" s="42" t="s">
        <v>173</v>
      </c>
      <c r="C63" s="42" t="s">
        <v>299</v>
      </c>
      <c r="D63" s="42" t="s">
        <v>141</v>
      </c>
      <c r="E63" s="42" t="s">
        <v>13</v>
      </c>
      <c r="F63" s="42" t="s">
        <v>200</v>
      </c>
      <c r="G63" s="41">
        <v>46100</v>
      </c>
      <c r="H63" s="53">
        <v>38200</v>
      </c>
      <c r="I63" s="53">
        <v>28707</v>
      </c>
    </row>
    <row r="64" spans="1:9" x14ac:dyDescent="0.15">
      <c r="A64" s="42">
        <v>1023</v>
      </c>
      <c r="B64" s="42" t="s">
        <v>201</v>
      </c>
      <c r="C64" s="42" t="s">
        <v>202</v>
      </c>
      <c r="D64" s="42" t="s">
        <v>141</v>
      </c>
      <c r="E64" s="42" t="s">
        <v>143</v>
      </c>
      <c r="F64" s="42" t="s">
        <v>203</v>
      </c>
      <c r="G64" s="41">
        <v>68100</v>
      </c>
      <c r="H64" s="53">
        <v>33904</v>
      </c>
      <c r="I64" s="53">
        <v>24232</v>
      </c>
    </row>
    <row r="65" spans="1:9" x14ac:dyDescent="0.15">
      <c r="A65" s="42">
        <v>1040</v>
      </c>
      <c r="B65" s="42" t="s">
        <v>235</v>
      </c>
      <c r="C65" s="42" t="s">
        <v>236</v>
      </c>
      <c r="D65" s="42" t="s">
        <v>141</v>
      </c>
      <c r="E65" s="42" t="s">
        <v>143</v>
      </c>
      <c r="F65" s="42" t="s">
        <v>203</v>
      </c>
      <c r="G65" s="41">
        <v>78400</v>
      </c>
      <c r="H65" s="53">
        <v>35412</v>
      </c>
      <c r="I65" s="53">
        <v>26663</v>
      </c>
    </row>
    <row r="66" spans="1:9" x14ac:dyDescent="0.15">
      <c r="A66" s="42">
        <v>1052</v>
      </c>
      <c r="B66" s="42" t="s">
        <v>259</v>
      </c>
      <c r="C66" s="42" t="s">
        <v>260</v>
      </c>
      <c r="D66" s="42" t="s">
        <v>141</v>
      </c>
      <c r="E66" s="42" t="s">
        <v>143</v>
      </c>
      <c r="F66" s="42" t="s">
        <v>203</v>
      </c>
      <c r="G66" s="41">
        <v>62000</v>
      </c>
      <c r="H66" s="53">
        <v>36552</v>
      </c>
      <c r="I66" s="53">
        <v>28532</v>
      </c>
    </row>
    <row r="67" spans="1:9" x14ac:dyDescent="0.15">
      <c r="A67" s="42">
        <v>1019</v>
      </c>
      <c r="B67" s="42" t="s">
        <v>190</v>
      </c>
      <c r="C67" s="42" t="s">
        <v>191</v>
      </c>
      <c r="D67" s="42" t="s">
        <v>141</v>
      </c>
      <c r="E67" s="42" t="s">
        <v>143</v>
      </c>
      <c r="F67" s="42" t="s">
        <v>192</v>
      </c>
      <c r="G67" s="41">
        <v>75500</v>
      </c>
      <c r="H67" s="53">
        <v>33655</v>
      </c>
      <c r="I67" s="53">
        <v>22193</v>
      </c>
    </row>
    <row r="68" spans="1:9" x14ac:dyDescent="0.15">
      <c r="A68" s="42">
        <v>1045</v>
      </c>
      <c r="B68" s="42" t="s">
        <v>245</v>
      </c>
      <c r="C68" s="42" t="s">
        <v>246</v>
      </c>
      <c r="D68" s="42" t="s">
        <v>141</v>
      </c>
      <c r="E68" s="42" t="s">
        <v>143</v>
      </c>
      <c r="F68" s="42" t="s">
        <v>192</v>
      </c>
      <c r="G68" s="41">
        <v>80700</v>
      </c>
      <c r="H68" s="53">
        <v>36030</v>
      </c>
      <c r="I68" s="53">
        <v>28583</v>
      </c>
    </row>
    <row r="69" spans="1:9" x14ac:dyDescent="0.15">
      <c r="A69" s="42">
        <v>1016</v>
      </c>
      <c r="B69" s="42" t="s">
        <v>182</v>
      </c>
      <c r="C69" s="42" t="s">
        <v>183</v>
      </c>
      <c r="D69" s="42" t="s">
        <v>141</v>
      </c>
      <c r="E69" s="42" t="s">
        <v>143</v>
      </c>
      <c r="F69" s="42" t="s">
        <v>184</v>
      </c>
      <c r="G69" s="41">
        <v>54000</v>
      </c>
      <c r="H69" s="53">
        <v>33562</v>
      </c>
      <c r="I69" s="53">
        <v>20895</v>
      </c>
    </row>
    <row r="70" spans="1:9" x14ac:dyDescent="0.15">
      <c r="A70" s="42">
        <v>1001</v>
      </c>
      <c r="B70" s="42" t="s">
        <v>261</v>
      </c>
      <c r="C70" s="42" t="s">
        <v>430</v>
      </c>
      <c r="D70" s="42" t="s">
        <v>141</v>
      </c>
      <c r="E70" s="42" t="s">
        <v>143</v>
      </c>
      <c r="F70" s="42" t="s">
        <v>144</v>
      </c>
      <c r="G70" s="41">
        <v>78900</v>
      </c>
      <c r="H70" s="53">
        <v>36636</v>
      </c>
      <c r="I70" s="53">
        <v>24042</v>
      </c>
    </row>
    <row r="71" spans="1:9" x14ac:dyDescent="0.15">
      <c r="A71" s="42">
        <v>1007</v>
      </c>
      <c r="B71" s="42" t="s">
        <v>161</v>
      </c>
      <c r="C71" s="42" t="s">
        <v>162</v>
      </c>
      <c r="D71" s="42" t="s">
        <v>141</v>
      </c>
      <c r="E71" s="42" t="s">
        <v>143</v>
      </c>
      <c r="F71" s="42" t="s">
        <v>144</v>
      </c>
      <c r="G71" s="41">
        <v>74900</v>
      </c>
      <c r="H71" s="53">
        <v>32904</v>
      </c>
      <c r="I71" s="53">
        <v>21160</v>
      </c>
    </row>
    <row r="72" spans="1:9" x14ac:dyDescent="0.15">
      <c r="A72" s="42">
        <v>1012</v>
      </c>
      <c r="B72" s="42" t="s">
        <v>173</v>
      </c>
      <c r="C72" s="42" t="s">
        <v>174</v>
      </c>
      <c r="D72" s="42" t="s">
        <v>141</v>
      </c>
      <c r="E72" s="42" t="s">
        <v>143</v>
      </c>
      <c r="F72" s="42" t="s">
        <v>144</v>
      </c>
      <c r="G72" s="41">
        <v>71600</v>
      </c>
      <c r="H72" s="53">
        <v>33345</v>
      </c>
      <c r="I72" s="53">
        <v>21379</v>
      </c>
    </row>
    <row r="73" spans="1:9" x14ac:dyDescent="0.15">
      <c r="A73" s="42">
        <v>1047</v>
      </c>
      <c r="B73" s="42" t="s">
        <v>249</v>
      </c>
      <c r="C73" s="42" t="s">
        <v>250</v>
      </c>
      <c r="D73" s="42" t="s">
        <v>141</v>
      </c>
      <c r="E73" s="42" t="s">
        <v>143</v>
      </c>
      <c r="F73" s="42" t="s">
        <v>144</v>
      </c>
      <c r="G73" s="41">
        <v>59200</v>
      </c>
      <c r="H73" s="53">
        <v>36245</v>
      </c>
      <c r="I73" s="53">
        <v>24525</v>
      </c>
    </row>
    <row r="74" spans="1:9" x14ac:dyDescent="0.15">
      <c r="A74" s="42">
        <v>1080</v>
      </c>
      <c r="B74" s="42" t="s">
        <v>312</v>
      </c>
      <c r="C74" s="42" t="s">
        <v>313</v>
      </c>
      <c r="D74" s="42" t="s">
        <v>141</v>
      </c>
      <c r="E74" s="42" t="s">
        <v>143</v>
      </c>
      <c r="F74" s="42" t="s">
        <v>144</v>
      </c>
      <c r="G74" s="41">
        <v>75400</v>
      </c>
      <c r="H74" s="53">
        <v>38794</v>
      </c>
      <c r="I74" s="53">
        <v>22030</v>
      </c>
    </row>
    <row r="75" spans="1:9" x14ac:dyDescent="0.15">
      <c r="A75" s="42">
        <v>1081</v>
      </c>
      <c r="B75" s="42" t="s">
        <v>271</v>
      </c>
      <c r="C75" s="42" t="s">
        <v>314</v>
      </c>
      <c r="D75" s="42" t="s">
        <v>141</v>
      </c>
      <c r="E75" s="42" t="s">
        <v>143</v>
      </c>
      <c r="F75" s="42" t="s">
        <v>144</v>
      </c>
      <c r="G75" s="41">
        <v>55600</v>
      </c>
      <c r="H75" s="53">
        <v>38808</v>
      </c>
      <c r="I75" s="53">
        <v>27528</v>
      </c>
    </row>
    <row r="76" spans="1:9" x14ac:dyDescent="0.15">
      <c r="A76" s="42">
        <v>1009</v>
      </c>
      <c r="B76" s="42" t="s">
        <v>166</v>
      </c>
      <c r="C76" s="42" t="s">
        <v>167</v>
      </c>
      <c r="D76" s="42" t="s">
        <v>141</v>
      </c>
      <c r="E76" s="42" t="s">
        <v>143</v>
      </c>
      <c r="F76" s="42" t="s">
        <v>168</v>
      </c>
      <c r="G76" s="41">
        <v>70000</v>
      </c>
      <c r="H76" s="53">
        <v>33301</v>
      </c>
      <c r="I76" s="53">
        <v>21177</v>
      </c>
    </row>
    <row r="77" spans="1:9" x14ac:dyDescent="0.15">
      <c r="A77" s="42">
        <v>1011</v>
      </c>
      <c r="B77" s="42" t="s">
        <v>171</v>
      </c>
      <c r="C77" s="42" t="s">
        <v>172</v>
      </c>
      <c r="D77" s="42" t="s">
        <v>141</v>
      </c>
      <c r="E77" s="42" t="s">
        <v>143</v>
      </c>
      <c r="F77" s="42" t="s">
        <v>168</v>
      </c>
      <c r="G77" s="41">
        <v>67900</v>
      </c>
      <c r="H77" s="53">
        <v>33328</v>
      </c>
      <c r="I77" s="53">
        <v>25691</v>
      </c>
    </row>
    <row r="78" spans="1:9" x14ac:dyDescent="0.15">
      <c r="A78" s="42">
        <v>1013</v>
      </c>
      <c r="B78" s="42" t="s">
        <v>16</v>
      </c>
      <c r="C78" s="42" t="s">
        <v>175</v>
      </c>
      <c r="D78" s="42" t="s">
        <v>141</v>
      </c>
      <c r="E78" s="42" t="s">
        <v>14</v>
      </c>
      <c r="F78" s="42" t="s">
        <v>176</v>
      </c>
      <c r="G78" s="41">
        <v>39500</v>
      </c>
      <c r="H78" s="53">
        <v>33383</v>
      </c>
      <c r="I78" s="53">
        <v>23570</v>
      </c>
    </row>
    <row r="79" spans="1:9" x14ac:dyDescent="0.15">
      <c r="A79" s="42">
        <v>1025</v>
      </c>
      <c r="B79" s="42" t="s">
        <v>206</v>
      </c>
      <c r="C79" s="42" t="s">
        <v>207</v>
      </c>
      <c r="D79" s="42" t="s">
        <v>141</v>
      </c>
      <c r="E79" s="42" t="s">
        <v>14</v>
      </c>
      <c r="F79" s="42" t="s">
        <v>176</v>
      </c>
      <c r="G79" s="41">
        <v>80200</v>
      </c>
      <c r="H79" s="53">
        <v>33980</v>
      </c>
      <c r="I79" s="53">
        <v>24780</v>
      </c>
    </row>
    <row r="80" spans="1:9" x14ac:dyDescent="0.15">
      <c r="A80" s="42">
        <v>1054</v>
      </c>
      <c r="B80" s="42" t="s">
        <v>263</v>
      </c>
      <c r="C80" s="42" t="s">
        <v>264</v>
      </c>
      <c r="D80" s="42" t="s">
        <v>141</v>
      </c>
      <c r="E80" s="42" t="s">
        <v>14</v>
      </c>
      <c r="F80" s="42" t="s">
        <v>176</v>
      </c>
      <c r="G80" s="41">
        <v>53500</v>
      </c>
      <c r="H80" s="53">
        <v>36649</v>
      </c>
      <c r="I80" s="53">
        <v>28521</v>
      </c>
    </row>
    <row r="81" spans="1:9" x14ac:dyDescent="0.15">
      <c r="A81" s="42">
        <v>1063</v>
      </c>
      <c r="B81" s="42" t="s">
        <v>281</v>
      </c>
      <c r="C81" s="42" t="s">
        <v>282</v>
      </c>
      <c r="D81" s="42" t="s">
        <v>141</v>
      </c>
      <c r="E81" s="42" t="s">
        <v>14</v>
      </c>
      <c r="F81" s="42" t="s">
        <v>176</v>
      </c>
      <c r="G81" s="41">
        <v>77000</v>
      </c>
      <c r="H81" s="53">
        <v>37567</v>
      </c>
      <c r="I81" s="53">
        <v>20362</v>
      </c>
    </row>
    <row r="82" spans="1:9" x14ac:dyDescent="0.15">
      <c r="A82" s="42">
        <v>1071</v>
      </c>
      <c r="B82" s="42" t="s">
        <v>297</v>
      </c>
      <c r="C82" s="42" t="s">
        <v>298</v>
      </c>
      <c r="D82" s="42" t="s">
        <v>141</v>
      </c>
      <c r="E82" s="42" t="s">
        <v>14</v>
      </c>
      <c r="F82" s="42" t="s">
        <v>176</v>
      </c>
      <c r="G82" s="41">
        <v>74900</v>
      </c>
      <c r="H82" s="53">
        <v>38120</v>
      </c>
      <c r="I82" s="53">
        <v>27634</v>
      </c>
    </row>
    <row r="83" spans="1:9" x14ac:dyDescent="0.15">
      <c r="A83" s="42">
        <v>1079</v>
      </c>
      <c r="B83" s="42" t="s">
        <v>310</v>
      </c>
      <c r="C83" s="42" t="s">
        <v>311</v>
      </c>
      <c r="D83" s="42" t="s">
        <v>141</v>
      </c>
      <c r="E83" s="42" t="s">
        <v>14</v>
      </c>
      <c r="F83" s="42" t="s">
        <v>176</v>
      </c>
      <c r="G83" s="41">
        <v>69100</v>
      </c>
      <c r="H83" s="53">
        <v>38719</v>
      </c>
      <c r="I83" s="53">
        <v>23690</v>
      </c>
    </row>
  </sheetData>
  <sortState xmlns:xlrd2="http://schemas.microsoft.com/office/spreadsheetml/2017/richdata2" ref="A2:I83">
    <sortCondition ref="D2:D83"/>
  </sortState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M33"/>
  <sheetViews>
    <sheetView workbookViewId="0"/>
  </sheetViews>
  <sheetFormatPr baseColWidth="10" defaultColWidth="8.83203125" defaultRowHeight="13" x14ac:dyDescent="0.15"/>
  <cols>
    <col min="1" max="1" width="17.5" customWidth="1"/>
    <col min="2" max="2" width="12.5" customWidth="1"/>
    <col min="3" max="3" width="12.33203125" customWidth="1"/>
    <col min="4" max="4" width="8.1640625" customWidth="1"/>
    <col min="5" max="5" width="14.1640625" customWidth="1"/>
    <col min="6" max="6" width="10.6640625" bestFit="1" customWidth="1"/>
    <col min="7" max="7" width="13.33203125" customWidth="1"/>
    <col min="8" max="8" width="12" customWidth="1"/>
    <col min="9" max="9" width="6" customWidth="1"/>
    <col min="10" max="10" width="12" customWidth="1"/>
    <col min="12" max="12" width="11.1640625" customWidth="1"/>
    <col min="13" max="13" width="9.83203125" customWidth="1"/>
  </cols>
  <sheetData>
    <row r="1" spans="1:13" x14ac:dyDescent="0.15">
      <c r="A1" s="23" t="s">
        <v>88</v>
      </c>
      <c r="B1" s="23" t="s">
        <v>89</v>
      </c>
      <c r="C1" s="23" t="s">
        <v>90</v>
      </c>
      <c r="D1" s="23" t="s">
        <v>91</v>
      </c>
      <c r="E1" s="23" t="s">
        <v>92</v>
      </c>
      <c r="F1" s="23" t="s">
        <v>58</v>
      </c>
      <c r="G1" s="24" t="s">
        <v>93</v>
      </c>
      <c r="H1" s="23" t="s">
        <v>94</v>
      </c>
      <c r="I1" s="23"/>
      <c r="J1" s="23"/>
      <c r="K1" s="23"/>
      <c r="L1" s="24"/>
      <c r="M1" s="23"/>
    </row>
    <row r="2" spans="1:13" x14ac:dyDescent="0.15">
      <c r="A2" s="25" t="s">
        <v>95</v>
      </c>
      <c r="B2" s="26">
        <v>900</v>
      </c>
      <c r="C2" s="27">
        <v>1</v>
      </c>
      <c r="D2" s="27">
        <v>1</v>
      </c>
      <c r="E2" s="27" t="s">
        <v>96</v>
      </c>
      <c r="F2" s="28">
        <v>306000</v>
      </c>
      <c r="G2" s="29">
        <v>43375</v>
      </c>
      <c r="H2" s="30">
        <v>43439</v>
      </c>
    </row>
    <row r="3" spans="1:13" x14ac:dyDescent="0.15">
      <c r="A3" s="25" t="s">
        <v>97</v>
      </c>
      <c r="B3" s="26">
        <v>900</v>
      </c>
      <c r="C3" s="27">
        <v>1</v>
      </c>
      <c r="D3" s="27">
        <v>1.5</v>
      </c>
      <c r="E3" s="27" t="s">
        <v>96</v>
      </c>
      <c r="F3" s="28">
        <v>306000</v>
      </c>
      <c r="G3" s="29">
        <v>43378.5</v>
      </c>
      <c r="H3" s="30">
        <v>43442</v>
      </c>
    </row>
    <row r="4" spans="1:13" x14ac:dyDescent="0.15">
      <c r="A4" s="25" t="s">
        <v>98</v>
      </c>
      <c r="B4" s="26">
        <v>900</v>
      </c>
      <c r="C4" s="27">
        <v>1</v>
      </c>
      <c r="D4" s="27">
        <v>1</v>
      </c>
      <c r="E4" s="27" t="s">
        <v>99</v>
      </c>
      <c r="F4" s="28">
        <v>355000</v>
      </c>
      <c r="G4" s="29">
        <v>43381</v>
      </c>
      <c r="H4" s="30">
        <v>43445</v>
      </c>
    </row>
    <row r="5" spans="1:13" x14ac:dyDescent="0.15">
      <c r="A5" s="25" t="s">
        <v>100</v>
      </c>
      <c r="B5" s="26">
        <v>950</v>
      </c>
      <c r="C5" s="27">
        <v>2</v>
      </c>
      <c r="D5" s="27">
        <v>1.5</v>
      </c>
      <c r="E5" s="27" t="s">
        <v>96</v>
      </c>
      <c r="F5" s="28">
        <v>335000</v>
      </c>
      <c r="G5" s="29">
        <v>43384</v>
      </c>
      <c r="H5" s="30">
        <v>43448</v>
      </c>
      <c r="I5" s="23"/>
      <c r="J5" s="23"/>
      <c r="K5" s="23"/>
      <c r="L5" s="24"/>
      <c r="M5" s="23"/>
    </row>
    <row r="6" spans="1:13" x14ac:dyDescent="0.15">
      <c r="A6" s="25" t="s">
        <v>101</v>
      </c>
      <c r="B6" s="26">
        <v>950</v>
      </c>
      <c r="C6" s="27">
        <v>2</v>
      </c>
      <c r="D6" s="27">
        <v>1.5</v>
      </c>
      <c r="E6" s="27" t="s">
        <v>96</v>
      </c>
      <c r="F6" s="28">
        <v>355000</v>
      </c>
      <c r="G6" s="29">
        <v>43387</v>
      </c>
      <c r="H6" s="30">
        <v>43451</v>
      </c>
      <c r="I6" s="27"/>
      <c r="J6" s="27"/>
      <c r="K6" s="31"/>
      <c r="L6" s="30"/>
      <c r="M6" s="30"/>
    </row>
    <row r="7" spans="1:13" x14ac:dyDescent="0.15">
      <c r="A7" s="25" t="s">
        <v>102</v>
      </c>
      <c r="B7" s="26">
        <v>950</v>
      </c>
      <c r="C7" s="27">
        <v>2</v>
      </c>
      <c r="D7" s="27">
        <v>1.5</v>
      </c>
      <c r="E7" s="27" t="s">
        <v>99</v>
      </c>
      <c r="F7" s="28">
        <v>375000</v>
      </c>
      <c r="G7" s="29">
        <v>43390</v>
      </c>
      <c r="H7" s="30">
        <v>43454</v>
      </c>
      <c r="I7" s="27"/>
      <c r="J7" s="27"/>
      <c r="K7" s="31"/>
      <c r="L7" s="30"/>
      <c r="M7" s="30"/>
    </row>
    <row r="8" spans="1:13" x14ac:dyDescent="0.15">
      <c r="A8" s="25" t="s">
        <v>103</v>
      </c>
      <c r="B8" s="26">
        <v>950</v>
      </c>
      <c r="C8" s="27">
        <v>2</v>
      </c>
      <c r="D8" s="27">
        <v>2</v>
      </c>
      <c r="E8" s="27" t="s">
        <v>99</v>
      </c>
      <c r="F8" s="28">
        <v>375000</v>
      </c>
      <c r="G8" s="29">
        <v>43393</v>
      </c>
      <c r="H8" s="30">
        <v>43457</v>
      </c>
      <c r="I8" s="27"/>
      <c r="J8" s="27"/>
      <c r="K8" s="31"/>
      <c r="L8" s="30"/>
      <c r="M8" s="30"/>
    </row>
    <row r="9" spans="1:13" x14ac:dyDescent="0.15">
      <c r="A9" s="25" t="s">
        <v>104</v>
      </c>
      <c r="B9" s="26">
        <v>1100</v>
      </c>
      <c r="C9" s="27">
        <v>2</v>
      </c>
      <c r="D9" s="27">
        <v>1.5</v>
      </c>
      <c r="E9" s="27" t="s">
        <v>96</v>
      </c>
      <c r="F9" s="28">
        <v>401000</v>
      </c>
      <c r="G9" s="29">
        <v>43396</v>
      </c>
      <c r="H9" s="30">
        <v>43460</v>
      </c>
      <c r="I9" s="27"/>
      <c r="J9" s="27"/>
      <c r="K9" s="31"/>
      <c r="L9" s="30"/>
      <c r="M9" s="30"/>
    </row>
    <row r="10" spans="1:13" x14ac:dyDescent="0.15">
      <c r="A10" s="25" t="s">
        <v>105</v>
      </c>
      <c r="B10" s="26">
        <v>950</v>
      </c>
      <c r="C10" s="27">
        <v>2</v>
      </c>
      <c r="D10" s="27">
        <v>1.5</v>
      </c>
      <c r="E10" s="27" t="s">
        <v>99</v>
      </c>
      <c r="F10" s="28">
        <v>403000</v>
      </c>
      <c r="G10" s="29">
        <v>43399</v>
      </c>
      <c r="H10" s="30">
        <v>43463</v>
      </c>
      <c r="I10" s="27"/>
      <c r="J10" s="27"/>
      <c r="K10" s="31"/>
      <c r="L10" s="30"/>
      <c r="M10" s="30"/>
    </row>
    <row r="11" spans="1:13" x14ac:dyDescent="0.15">
      <c r="A11" s="25" t="s">
        <v>106</v>
      </c>
      <c r="B11" s="26">
        <v>1100</v>
      </c>
      <c r="C11" s="27">
        <v>2</v>
      </c>
      <c r="D11" s="27">
        <v>2.5</v>
      </c>
      <c r="E11" s="27" t="s">
        <v>92</v>
      </c>
      <c r="F11" s="28">
        <v>375000</v>
      </c>
      <c r="G11" s="29">
        <v>43402</v>
      </c>
      <c r="H11" s="30">
        <v>43466</v>
      </c>
      <c r="I11" s="27"/>
      <c r="J11" s="27"/>
      <c r="K11" s="31"/>
      <c r="L11" s="30"/>
      <c r="M11" s="30"/>
    </row>
    <row r="12" spans="1:13" x14ac:dyDescent="0.15">
      <c r="A12" s="25" t="s">
        <v>107</v>
      </c>
      <c r="B12" s="26">
        <v>950</v>
      </c>
      <c r="C12" s="27">
        <v>2</v>
      </c>
      <c r="D12" s="27">
        <v>2.5</v>
      </c>
      <c r="E12" s="27" t="s">
        <v>96</v>
      </c>
      <c r="F12" s="28">
        <v>403000</v>
      </c>
      <c r="G12" s="29">
        <v>43405</v>
      </c>
      <c r="H12" s="30">
        <v>43469</v>
      </c>
      <c r="I12" s="27"/>
      <c r="J12" s="27"/>
      <c r="K12" s="31"/>
      <c r="L12" s="30"/>
      <c r="M12" s="30"/>
    </row>
    <row r="13" spans="1:13" x14ac:dyDescent="0.15">
      <c r="A13" s="25" t="s">
        <v>108</v>
      </c>
      <c r="B13" s="26">
        <v>1100</v>
      </c>
      <c r="C13" s="27">
        <v>2</v>
      </c>
      <c r="D13" s="27">
        <v>2.5</v>
      </c>
      <c r="E13" s="27" t="s">
        <v>96</v>
      </c>
      <c r="F13" s="28">
        <v>475000</v>
      </c>
      <c r="G13" s="29">
        <v>43408</v>
      </c>
      <c r="H13" s="30">
        <v>43472</v>
      </c>
      <c r="I13" s="27"/>
      <c r="J13" s="27"/>
      <c r="K13" s="31"/>
      <c r="L13" s="30"/>
      <c r="M13" s="30"/>
    </row>
    <row r="14" spans="1:13" x14ac:dyDescent="0.15">
      <c r="A14" s="25" t="s">
        <v>109</v>
      </c>
      <c r="B14" s="26">
        <v>1250</v>
      </c>
      <c r="C14" s="27">
        <v>3</v>
      </c>
      <c r="D14" s="27">
        <v>3</v>
      </c>
      <c r="E14" s="27" t="s">
        <v>96</v>
      </c>
      <c r="F14" s="28">
        <v>403000</v>
      </c>
      <c r="G14" s="29">
        <v>43411</v>
      </c>
      <c r="H14" s="30">
        <v>43475</v>
      </c>
      <c r="I14" s="27"/>
      <c r="J14" s="27"/>
      <c r="K14" s="31"/>
      <c r="L14" s="30"/>
      <c r="M14" s="30"/>
    </row>
    <row r="15" spans="1:13" x14ac:dyDescent="0.15">
      <c r="A15" s="25" t="s">
        <v>110</v>
      </c>
      <c r="B15" s="26">
        <v>1250</v>
      </c>
      <c r="C15" s="27">
        <v>3</v>
      </c>
      <c r="D15" s="27">
        <v>2.5</v>
      </c>
      <c r="E15" s="27" t="s">
        <v>96</v>
      </c>
      <c r="F15" s="28">
        <v>470000</v>
      </c>
      <c r="G15" s="29">
        <v>43414</v>
      </c>
      <c r="H15" s="30">
        <v>43478</v>
      </c>
      <c r="I15" s="27"/>
      <c r="J15" s="27"/>
      <c r="K15" s="31"/>
      <c r="L15" s="30"/>
      <c r="M15" s="30"/>
    </row>
    <row r="16" spans="1:13" x14ac:dyDescent="0.15">
      <c r="A16" s="25" t="s">
        <v>111</v>
      </c>
      <c r="B16" s="26">
        <v>2500</v>
      </c>
      <c r="C16" s="27">
        <v>3</v>
      </c>
      <c r="D16" s="27">
        <v>2.5</v>
      </c>
      <c r="E16" s="27" t="s">
        <v>96</v>
      </c>
      <c r="F16" s="28">
        <v>470000</v>
      </c>
      <c r="G16" s="29">
        <v>43417</v>
      </c>
      <c r="H16" s="30">
        <v>43481</v>
      </c>
      <c r="I16" s="27"/>
      <c r="J16" s="27"/>
      <c r="K16" s="31"/>
      <c r="L16" s="30"/>
      <c r="M16" s="30"/>
    </row>
    <row r="17" spans="1:13" x14ac:dyDescent="0.15">
      <c r="A17" s="25" t="s">
        <v>112</v>
      </c>
      <c r="B17" s="26">
        <v>1250</v>
      </c>
      <c r="C17" s="27">
        <v>3</v>
      </c>
      <c r="D17" s="27">
        <v>3</v>
      </c>
      <c r="E17" s="27" t="s">
        <v>99</v>
      </c>
      <c r="F17" s="28">
        <v>475000</v>
      </c>
      <c r="G17" s="29">
        <v>43420</v>
      </c>
      <c r="H17" s="30">
        <v>43484</v>
      </c>
      <c r="I17" s="27"/>
      <c r="J17" s="27"/>
      <c r="K17" s="31"/>
      <c r="L17" s="30"/>
      <c r="M17" s="30"/>
    </row>
    <row r="18" spans="1:13" x14ac:dyDescent="0.15">
      <c r="A18" s="25" t="s">
        <v>128</v>
      </c>
      <c r="B18" s="26">
        <v>2500</v>
      </c>
      <c r="C18" s="27">
        <v>4</v>
      </c>
      <c r="D18" s="27">
        <v>3</v>
      </c>
      <c r="E18" s="27" t="s">
        <v>92</v>
      </c>
      <c r="F18" s="28">
        <v>567000</v>
      </c>
      <c r="G18" s="29">
        <v>43423</v>
      </c>
      <c r="H18" s="30">
        <v>43487</v>
      </c>
      <c r="I18" s="27"/>
      <c r="J18" s="27"/>
      <c r="K18" s="31"/>
      <c r="L18" s="30"/>
      <c r="M18" s="30"/>
    </row>
    <row r="19" spans="1:13" x14ac:dyDescent="0.15">
      <c r="A19" s="25" t="s">
        <v>127</v>
      </c>
      <c r="B19" s="26">
        <v>3000</v>
      </c>
      <c r="C19" s="27">
        <v>4</v>
      </c>
      <c r="D19" s="27">
        <v>3</v>
      </c>
      <c r="E19" s="27" t="s">
        <v>92</v>
      </c>
      <c r="F19" s="28">
        <v>567000</v>
      </c>
      <c r="G19" s="29">
        <v>43426</v>
      </c>
      <c r="H19" s="30">
        <v>43490</v>
      </c>
      <c r="I19" s="27"/>
      <c r="J19" s="27"/>
      <c r="K19" s="31"/>
      <c r="L19" s="30"/>
      <c r="M19" s="30"/>
    </row>
    <row r="20" spans="1:13" x14ac:dyDescent="0.15">
      <c r="A20" s="25" t="s">
        <v>113</v>
      </c>
      <c r="B20" s="26">
        <v>2550</v>
      </c>
      <c r="C20" s="27">
        <v>5</v>
      </c>
      <c r="D20" s="27">
        <v>4</v>
      </c>
      <c r="E20" s="27" t="s">
        <v>99</v>
      </c>
      <c r="F20" s="28">
        <v>680000</v>
      </c>
      <c r="G20" s="29">
        <v>43429</v>
      </c>
      <c r="H20" s="30">
        <v>43493</v>
      </c>
      <c r="I20" s="27"/>
      <c r="J20" s="27"/>
      <c r="K20" s="31"/>
      <c r="L20" s="30"/>
      <c r="M20" s="30"/>
    </row>
    <row r="21" spans="1:13" x14ac:dyDescent="0.15">
      <c r="A21" s="25" t="s">
        <v>114</v>
      </c>
      <c r="B21" s="26">
        <v>2550</v>
      </c>
      <c r="C21" s="27">
        <v>5</v>
      </c>
      <c r="D21" s="27">
        <v>4</v>
      </c>
      <c r="E21" s="27" t="s">
        <v>96</v>
      </c>
      <c r="F21" s="28">
        <v>680000</v>
      </c>
      <c r="G21" s="29">
        <v>43432</v>
      </c>
      <c r="H21" s="30">
        <v>43496</v>
      </c>
      <c r="I21" s="27"/>
      <c r="J21" s="27"/>
      <c r="K21" s="31"/>
      <c r="L21" s="30"/>
      <c r="M21" s="30"/>
    </row>
    <row r="22" spans="1:13" x14ac:dyDescent="0.15">
      <c r="A22" s="25" t="s">
        <v>115</v>
      </c>
      <c r="B22" s="26">
        <v>3500</v>
      </c>
      <c r="C22" s="27">
        <v>6</v>
      </c>
      <c r="D22" s="27">
        <v>4</v>
      </c>
      <c r="E22" s="27" t="s">
        <v>92</v>
      </c>
      <c r="F22" s="28">
        <v>1005000</v>
      </c>
      <c r="G22" s="29">
        <v>43435</v>
      </c>
      <c r="H22" s="30">
        <v>43499</v>
      </c>
      <c r="I22" s="27"/>
      <c r="J22" s="27"/>
      <c r="K22" s="31"/>
      <c r="L22" s="30"/>
      <c r="M22" s="30"/>
    </row>
    <row r="23" spans="1:13" x14ac:dyDescent="0.15">
      <c r="A23" s="25" t="s">
        <v>116</v>
      </c>
      <c r="B23" s="26">
        <v>3500</v>
      </c>
      <c r="C23" s="27">
        <v>6</v>
      </c>
      <c r="D23" s="27">
        <v>4</v>
      </c>
      <c r="E23" s="27" t="s">
        <v>92</v>
      </c>
      <c r="F23" s="28">
        <v>1005000</v>
      </c>
      <c r="G23" s="29">
        <v>43438</v>
      </c>
      <c r="H23" s="30">
        <v>43502</v>
      </c>
      <c r="I23" s="27"/>
      <c r="J23" s="27"/>
      <c r="K23" s="31"/>
      <c r="L23" s="30"/>
      <c r="M23" s="30"/>
    </row>
    <row r="24" spans="1:13" x14ac:dyDescent="0.15">
      <c r="A24" s="25" t="s">
        <v>125</v>
      </c>
      <c r="B24" s="26">
        <v>3500</v>
      </c>
      <c r="C24" s="27">
        <v>6</v>
      </c>
      <c r="D24" s="27">
        <v>4</v>
      </c>
      <c r="E24" s="27" t="s">
        <v>92</v>
      </c>
      <c r="F24" s="28">
        <v>1005000</v>
      </c>
      <c r="G24" s="29">
        <v>43441</v>
      </c>
      <c r="H24" s="30">
        <v>43505</v>
      </c>
      <c r="I24" s="27"/>
      <c r="J24" s="27"/>
      <c r="K24" s="31"/>
      <c r="L24" s="30"/>
      <c r="M24" s="30"/>
    </row>
    <row r="25" spans="1:13" x14ac:dyDescent="0.15">
      <c r="A25" s="25" t="s">
        <v>126</v>
      </c>
      <c r="B25" s="26">
        <v>4000</v>
      </c>
      <c r="C25" s="27">
        <v>6</v>
      </c>
      <c r="D25" s="27">
        <v>5</v>
      </c>
      <c r="E25" s="27" t="s">
        <v>92</v>
      </c>
      <c r="F25" s="28">
        <v>1010000</v>
      </c>
      <c r="G25" s="29">
        <v>43444</v>
      </c>
      <c r="H25" s="30">
        <v>43508</v>
      </c>
      <c r="I25" s="27"/>
      <c r="J25" s="27"/>
      <c r="K25" s="31"/>
      <c r="L25" s="30"/>
      <c r="M25" s="30"/>
    </row>
    <row r="26" spans="1:13" x14ac:dyDescent="0.15">
      <c r="A26" s="25" t="s">
        <v>124</v>
      </c>
      <c r="B26" s="26">
        <v>950</v>
      </c>
      <c r="C26" s="27">
        <v>1</v>
      </c>
      <c r="D26" s="27">
        <v>1.5</v>
      </c>
      <c r="E26" s="27" t="s">
        <v>96</v>
      </c>
      <c r="F26" s="28">
        <v>350000</v>
      </c>
      <c r="G26" s="52">
        <v>43479</v>
      </c>
      <c r="H26" s="52">
        <v>43539</v>
      </c>
      <c r="I26" s="27"/>
      <c r="J26" s="27"/>
      <c r="K26" s="31"/>
      <c r="L26" s="30"/>
      <c r="M26" s="30"/>
    </row>
    <row r="27" spans="1:13" x14ac:dyDescent="0.15">
      <c r="I27" s="27"/>
      <c r="J27" s="27"/>
      <c r="K27" s="31"/>
      <c r="L27" s="30"/>
      <c r="M27" s="30"/>
    </row>
    <row r="28" spans="1:13" x14ac:dyDescent="0.15">
      <c r="I28" s="27"/>
      <c r="J28" s="27"/>
      <c r="K28" s="31"/>
      <c r="L28" s="30"/>
      <c r="M28" s="30"/>
    </row>
    <row r="29" spans="1:13" x14ac:dyDescent="0.15">
      <c r="I29" s="27"/>
      <c r="J29" s="27"/>
      <c r="K29" s="31"/>
      <c r="L29" s="30"/>
      <c r="M29" s="30"/>
    </row>
    <row r="30" spans="1:13" x14ac:dyDescent="0.15">
      <c r="I30" s="27"/>
      <c r="J30" s="27"/>
      <c r="K30" s="31"/>
      <c r="L30" s="30"/>
      <c r="M30" s="30"/>
    </row>
    <row r="31" spans="1:13" x14ac:dyDescent="0.15">
      <c r="I31" s="27"/>
      <c r="J31" s="27"/>
      <c r="K31" s="31"/>
      <c r="L31" s="30"/>
      <c r="M31" s="30"/>
    </row>
    <row r="32" spans="1:13" x14ac:dyDescent="0.15">
      <c r="I32" s="27"/>
      <c r="J32" s="27"/>
      <c r="K32" s="31"/>
      <c r="L32" s="30"/>
      <c r="M32" s="30"/>
    </row>
    <row r="33" spans="9:13" x14ac:dyDescent="0.15">
      <c r="I33" s="27"/>
      <c r="J33" s="27"/>
      <c r="K33" s="31"/>
      <c r="L33" s="30"/>
      <c r="M33" s="30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45"/>
  <sheetViews>
    <sheetView zoomScale="95" workbookViewId="0"/>
  </sheetViews>
  <sheetFormatPr baseColWidth="10" defaultColWidth="9.1640625" defaultRowHeight="13" x14ac:dyDescent="0.15"/>
  <cols>
    <col min="1" max="1" width="17.5" style="57" bestFit="1" customWidth="1"/>
    <col min="2" max="2" width="20.83203125" style="57" bestFit="1" customWidth="1"/>
    <col min="3" max="3" width="13.6640625" style="57" bestFit="1" customWidth="1"/>
    <col min="4" max="4" width="13.1640625" style="57" bestFit="1" customWidth="1"/>
    <col min="5" max="5" width="16.6640625" style="57" bestFit="1" customWidth="1"/>
    <col min="6" max="7" width="9.1640625" style="57"/>
    <col min="8" max="8" width="7.1640625" style="57" customWidth="1"/>
    <col min="9" max="16384" width="9.1640625" style="57"/>
  </cols>
  <sheetData>
    <row r="1" spans="1:5" ht="16" x14ac:dyDescent="0.2">
      <c r="A1" s="54"/>
      <c r="B1" s="55"/>
      <c r="C1" s="56"/>
      <c r="D1"/>
    </row>
    <row r="2" spans="1:5" s="55" customFormat="1" x14ac:dyDescent="0.15">
      <c r="A2" s="61" t="s">
        <v>315</v>
      </c>
      <c r="B2" s="61" t="s">
        <v>316</v>
      </c>
      <c r="C2" s="61" t="s">
        <v>317</v>
      </c>
      <c r="D2" s="61" t="s">
        <v>318</v>
      </c>
      <c r="E2" s="61" t="s">
        <v>319</v>
      </c>
    </row>
    <row r="3" spans="1:5" s="55" customFormat="1" x14ac:dyDescent="0.15">
      <c r="A3" s="57" t="s">
        <v>325</v>
      </c>
      <c r="B3" s="55" t="s">
        <v>322</v>
      </c>
      <c r="C3" s="55" t="s">
        <v>320</v>
      </c>
      <c r="D3" s="57">
        <v>36</v>
      </c>
      <c r="E3" s="57">
        <v>26</v>
      </c>
    </row>
    <row r="4" spans="1:5" s="55" customFormat="1" x14ac:dyDescent="0.15">
      <c r="A4" s="57" t="s">
        <v>325</v>
      </c>
      <c r="B4" s="55" t="s">
        <v>322</v>
      </c>
      <c r="C4" s="55" t="s">
        <v>321</v>
      </c>
      <c r="D4" s="57">
        <v>25</v>
      </c>
      <c r="E4" s="57">
        <v>17</v>
      </c>
    </row>
    <row r="5" spans="1:5" s="55" customFormat="1" x14ac:dyDescent="0.15">
      <c r="A5" s="57" t="s">
        <v>325</v>
      </c>
      <c r="B5" s="55" t="s">
        <v>322</v>
      </c>
      <c r="C5" s="55" t="s">
        <v>329</v>
      </c>
      <c r="D5" s="55">
        <v>11</v>
      </c>
      <c r="E5" s="55">
        <v>20</v>
      </c>
    </row>
    <row r="6" spans="1:5" s="55" customFormat="1" x14ac:dyDescent="0.15">
      <c r="A6" s="57" t="s">
        <v>325</v>
      </c>
      <c r="B6" s="55" t="s">
        <v>324</v>
      </c>
      <c r="C6" s="55" t="s">
        <v>330</v>
      </c>
      <c r="D6" s="55">
        <v>23</v>
      </c>
      <c r="E6" s="55">
        <v>42</v>
      </c>
    </row>
    <row r="7" spans="1:5" s="55" customFormat="1" x14ac:dyDescent="0.15">
      <c r="A7" s="57" t="s">
        <v>325</v>
      </c>
      <c r="B7" s="55" t="s">
        <v>324</v>
      </c>
      <c r="C7" s="55" t="s">
        <v>331</v>
      </c>
      <c r="D7" s="55">
        <v>43</v>
      </c>
      <c r="E7" s="55">
        <v>31</v>
      </c>
    </row>
    <row r="8" spans="1:5" s="55" customFormat="1" x14ac:dyDescent="0.15">
      <c r="A8" s="57" t="s">
        <v>325</v>
      </c>
      <c r="B8" s="55" t="s">
        <v>324</v>
      </c>
      <c r="C8" s="55" t="s">
        <v>328</v>
      </c>
      <c r="D8" s="55">
        <v>10</v>
      </c>
      <c r="E8" s="55">
        <v>22</v>
      </c>
    </row>
    <row r="9" spans="1:5" s="55" customFormat="1" x14ac:dyDescent="0.15">
      <c r="A9" s="57" t="s">
        <v>325</v>
      </c>
      <c r="B9" s="57" t="s">
        <v>323</v>
      </c>
      <c r="C9" s="55" t="s">
        <v>330</v>
      </c>
      <c r="D9" s="57">
        <v>20</v>
      </c>
      <c r="E9" s="57">
        <v>17</v>
      </c>
    </row>
    <row r="10" spans="1:5" s="55" customFormat="1" x14ac:dyDescent="0.15">
      <c r="A10" s="57" t="s">
        <v>325</v>
      </c>
      <c r="B10" s="57" t="s">
        <v>323</v>
      </c>
      <c r="C10" s="55" t="s">
        <v>321</v>
      </c>
      <c r="D10" s="57">
        <v>37</v>
      </c>
      <c r="E10" s="57">
        <v>38</v>
      </c>
    </row>
    <row r="11" spans="1:5" s="55" customFormat="1" x14ac:dyDescent="0.15">
      <c r="A11" s="57" t="s">
        <v>325</v>
      </c>
      <c r="B11" s="57" t="s">
        <v>323</v>
      </c>
      <c r="C11" s="55" t="s">
        <v>320</v>
      </c>
      <c r="D11" s="57">
        <v>21</v>
      </c>
      <c r="E11" s="57">
        <v>40</v>
      </c>
    </row>
    <row r="12" spans="1:5" s="55" customFormat="1" x14ac:dyDescent="0.15">
      <c r="A12" s="57" t="s">
        <v>326</v>
      </c>
      <c r="B12" s="55" t="s">
        <v>322</v>
      </c>
      <c r="C12" s="55" t="s">
        <v>320</v>
      </c>
      <c r="D12" s="55">
        <v>38</v>
      </c>
      <c r="E12" s="55">
        <v>17</v>
      </c>
    </row>
    <row r="13" spans="1:5" s="55" customFormat="1" x14ac:dyDescent="0.15">
      <c r="A13" s="57" t="s">
        <v>326</v>
      </c>
      <c r="B13" s="55" t="s">
        <v>322</v>
      </c>
      <c r="C13" s="55" t="s">
        <v>321</v>
      </c>
      <c r="D13" s="57">
        <v>19</v>
      </c>
      <c r="E13" s="57">
        <v>28</v>
      </c>
    </row>
    <row r="14" spans="1:5" s="55" customFormat="1" x14ac:dyDescent="0.15">
      <c r="A14" s="57" t="s">
        <v>326</v>
      </c>
      <c r="B14" s="55" t="s">
        <v>322</v>
      </c>
      <c r="C14" s="55" t="s">
        <v>329</v>
      </c>
      <c r="D14" s="57">
        <v>24</v>
      </c>
      <c r="E14" s="57">
        <v>5</v>
      </c>
    </row>
    <row r="15" spans="1:5" x14ac:dyDescent="0.15">
      <c r="A15" s="57" t="s">
        <v>326</v>
      </c>
      <c r="B15" s="55" t="s">
        <v>324</v>
      </c>
      <c r="C15" s="55" t="s">
        <v>330</v>
      </c>
      <c r="D15" s="55">
        <v>9</v>
      </c>
      <c r="E15" s="55">
        <v>13</v>
      </c>
    </row>
    <row r="16" spans="1:5" x14ac:dyDescent="0.15">
      <c r="A16" s="57" t="s">
        <v>326</v>
      </c>
      <c r="B16" s="55" t="s">
        <v>324</v>
      </c>
      <c r="C16" s="55" t="s">
        <v>331</v>
      </c>
      <c r="D16" s="55">
        <v>14</v>
      </c>
      <c r="E16" s="55">
        <v>8</v>
      </c>
    </row>
    <row r="17" spans="1:6" x14ac:dyDescent="0.15">
      <c r="A17" s="57" t="s">
        <v>326</v>
      </c>
      <c r="B17" s="55" t="s">
        <v>324</v>
      </c>
      <c r="C17" s="55" t="s">
        <v>328</v>
      </c>
      <c r="D17" s="55">
        <v>25</v>
      </c>
      <c r="E17" s="55">
        <v>25</v>
      </c>
    </row>
    <row r="18" spans="1:6" x14ac:dyDescent="0.15">
      <c r="A18" s="57" t="s">
        <v>326</v>
      </c>
      <c r="B18" s="57" t="s">
        <v>323</v>
      </c>
      <c r="C18" s="55" t="s">
        <v>330</v>
      </c>
      <c r="D18" s="55">
        <v>21</v>
      </c>
      <c r="E18" s="55">
        <v>29</v>
      </c>
    </row>
    <row r="19" spans="1:6" x14ac:dyDescent="0.15">
      <c r="A19" s="57" t="s">
        <v>326</v>
      </c>
      <c r="B19" s="57" t="s">
        <v>323</v>
      </c>
      <c r="C19" s="55" t="s">
        <v>321</v>
      </c>
      <c r="D19" s="55">
        <v>13</v>
      </c>
      <c r="E19" s="55">
        <v>31</v>
      </c>
    </row>
    <row r="20" spans="1:6" x14ac:dyDescent="0.15">
      <c r="A20" s="57" t="s">
        <v>326</v>
      </c>
      <c r="B20" s="57" t="s">
        <v>323</v>
      </c>
      <c r="C20" s="55" t="s">
        <v>320</v>
      </c>
      <c r="D20" s="55">
        <v>36</v>
      </c>
      <c r="E20" s="55">
        <v>16</v>
      </c>
      <c r="F20" s="58"/>
    </row>
    <row r="21" spans="1:6" x14ac:dyDescent="0.15">
      <c r="A21" s="57" t="s">
        <v>327</v>
      </c>
      <c r="B21" s="55" t="s">
        <v>322</v>
      </c>
      <c r="C21" s="55" t="s">
        <v>320</v>
      </c>
      <c r="D21" s="55">
        <v>42</v>
      </c>
      <c r="E21" s="55">
        <v>32</v>
      </c>
    </row>
    <row r="22" spans="1:6" x14ac:dyDescent="0.15">
      <c r="A22" s="57" t="s">
        <v>327</v>
      </c>
      <c r="B22" s="55" t="s">
        <v>322</v>
      </c>
      <c r="C22" s="55" t="s">
        <v>321</v>
      </c>
      <c r="D22" s="55">
        <v>50</v>
      </c>
      <c r="E22" s="55">
        <v>18</v>
      </c>
    </row>
    <row r="23" spans="1:6" x14ac:dyDescent="0.15">
      <c r="A23" s="57" t="s">
        <v>327</v>
      </c>
      <c r="B23" s="55" t="s">
        <v>322</v>
      </c>
      <c r="C23" s="55" t="s">
        <v>329</v>
      </c>
      <c r="D23" s="55">
        <v>38</v>
      </c>
      <c r="E23" s="55">
        <v>21</v>
      </c>
    </row>
    <row r="24" spans="1:6" x14ac:dyDescent="0.15">
      <c r="A24" s="57" t="s">
        <v>327</v>
      </c>
      <c r="B24" s="55" t="s">
        <v>324</v>
      </c>
      <c r="C24" s="55" t="s">
        <v>330</v>
      </c>
      <c r="D24" s="55">
        <v>45</v>
      </c>
      <c r="E24" s="55">
        <v>21</v>
      </c>
    </row>
    <row r="25" spans="1:6" x14ac:dyDescent="0.15">
      <c r="A25" s="57" t="s">
        <v>327</v>
      </c>
      <c r="B25" s="55" t="s">
        <v>324</v>
      </c>
      <c r="C25" s="55" t="s">
        <v>331</v>
      </c>
      <c r="D25" s="55">
        <v>21</v>
      </c>
      <c r="E25" s="55">
        <v>26</v>
      </c>
    </row>
    <row r="26" spans="1:6" x14ac:dyDescent="0.15">
      <c r="A26" s="57" t="s">
        <v>327</v>
      </c>
      <c r="B26" s="55" t="s">
        <v>324</v>
      </c>
      <c r="C26" s="55" t="s">
        <v>328</v>
      </c>
      <c r="D26" s="55">
        <v>21</v>
      </c>
      <c r="E26" s="55">
        <v>30</v>
      </c>
    </row>
    <row r="27" spans="1:6" x14ac:dyDescent="0.15">
      <c r="A27" s="57" t="s">
        <v>327</v>
      </c>
      <c r="B27" s="57" t="s">
        <v>323</v>
      </c>
      <c r="C27" s="55" t="s">
        <v>330</v>
      </c>
      <c r="D27" s="55">
        <v>37</v>
      </c>
      <c r="E27" s="55">
        <v>17</v>
      </c>
    </row>
    <row r="28" spans="1:6" x14ac:dyDescent="0.15">
      <c r="A28" s="57" t="s">
        <v>327</v>
      </c>
      <c r="B28" s="57" t="s">
        <v>323</v>
      </c>
      <c r="C28" s="55" t="s">
        <v>321</v>
      </c>
      <c r="D28" s="55">
        <v>28</v>
      </c>
      <c r="E28" s="55">
        <v>9</v>
      </c>
    </row>
    <row r="29" spans="1:6" x14ac:dyDescent="0.15">
      <c r="A29" s="57" t="s">
        <v>327</v>
      </c>
      <c r="B29" s="57" t="s">
        <v>323</v>
      </c>
      <c r="C29" s="55" t="s">
        <v>320</v>
      </c>
      <c r="D29" s="55">
        <v>34</v>
      </c>
      <c r="E29" s="55">
        <v>11</v>
      </c>
    </row>
    <row r="32" spans="1:6" x14ac:dyDescent="0.15">
      <c r="A32" s="59"/>
      <c r="B32" s="60"/>
      <c r="C32" s="60"/>
    </row>
    <row r="36" spans="1:1" x14ac:dyDescent="0.15">
      <c r="A36"/>
    </row>
    <row r="39" spans="1:1" x14ac:dyDescent="0.15">
      <c r="A39" s="58"/>
    </row>
    <row r="40" spans="1:1" x14ac:dyDescent="0.15">
      <c r="A40" s="58"/>
    </row>
    <row r="41" spans="1:1" x14ac:dyDescent="0.15">
      <c r="A41" s="58"/>
    </row>
    <row r="44" spans="1:1" x14ac:dyDescent="0.15">
      <c r="A44" s="58"/>
    </row>
    <row r="45" spans="1:1" x14ac:dyDescent="0.15">
      <c r="A45" s="58"/>
    </row>
  </sheetData>
  <printOptions gridLines="1" gridLinesSet="0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B4:G9"/>
  <sheetViews>
    <sheetView zoomScale="200" workbookViewId="0"/>
  </sheetViews>
  <sheetFormatPr baseColWidth="10" defaultColWidth="8.83203125" defaultRowHeight="13" x14ac:dyDescent="0.15"/>
  <cols>
    <col min="2" max="2" width="10.5" bestFit="1" customWidth="1"/>
    <col min="3" max="4" width="11.83203125" bestFit="1" customWidth="1"/>
    <col min="5" max="5" width="10.83203125" bestFit="1" customWidth="1"/>
    <col min="6" max="7" width="11.83203125" bestFit="1" customWidth="1"/>
  </cols>
  <sheetData>
    <row r="4" spans="2:7" x14ac:dyDescent="0.15">
      <c r="B4" t="s">
        <v>133</v>
      </c>
      <c r="C4" t="s">
        <v>29</v>
      </c>
      <c r="D4" t="s">
        <v>30</v>
      </c>
      <c r="E4" t="s">
        <v>31</v>
      </c>
      <c r="F4" t="s">
        <v>32</v>
      </c>
      <c r="G4" t="s">
        <v>33</v>
      </c>
    </row>
    <row r="5" spans="2:7" x14ac:dyDescent="0.15">
      <c r="B5" t="s">
        <v>6</v>
      </c>
      <c r="C5" s="3">
        <v>2548</v>
      </c>
      <c r="D5" s="3">
        <v>1258</v>
      </c>
      <c r="E5" s="3">
        <v>1254</v>
      </c>
      <c r="F5" s="3">
        <v>3620</v>
      </c>
      <c r="G5" s="3">
        <f>SUM(C5:F5)</f>
        <v>8680</v>
      </c>
    </row>
    <row r="6" spans="2:7" x14ac:dyDescent="0.15">
      <c r="B6" t="s">
        <v>16</v>
      </c>
      <c r="C6" s="3">
        <v>3652</v>
      </c>
      <c r="D6" s="3">
        <v>2500</v>
      </c>
      <c r="E6" s="3">
        <v>3025</v>
      </c>
      <c r="F6" s="3">
        <v>1472</v>
      </c>
      <c r="G6" s="3">
        <f>SUM(C6:F6)</f>
        <v>10649</v>
      </c>
    </row>
    <row r="7" spans="2:7" x14ac:dyDescent="0.15">
      <c r="B7" t="s">
        <v>25</v>
      </c>
      <c r="C7" s="3">
        <v>3225</v>
      </c>
      <c r="D7" s="3">
        <v>3025</v>
      </c>
      <c r="E7" s="3">
        <v>352</v>
      </c>
      <c r="F7" s="3">
        <v>4000</v>
      </c>
      <c r="G7" s="3">
        <f>SUM(C7:F7)</f>
        <v>10602</v>
      </c>
    </row>
    <row r="8" spans="2:7" x14ac:dyDescent="0.15">
      <c r="B8" t="s">
        <v>27</v>
      </c>
      <c r="C8" s="3">
        <v>4200</v>
      </c>
      <c r="D8" s="3">
        <v>4587</v>
      </c>
      <c r="E8" s="3">
        <v>2014</v>
      </c>
      <c r="F8" s="3">
        <v>3025</v>
      </c>
      <c r="G8" s="3">
        <f>SUM(C8:F8)</f>
        <v>13826</v>
      </c>
    </row>
    <row r="9" spans="2:7" x14ac:dyDescent="0.15">
      <c r="B9" t="s">
        <v>33</v>
      </c>
      <c r="C9" s="3">
        <f>SUM(C5:C8)</f>
        <v>13625</v>
      </c>
      <c r="D9" s="3">
        <f>SUM(D5:D8)</f>
        <v>11370</v>
      </c>
      <c r="E9" s="3">
        <f>SUM(E5:E8)</f>
        <v>6645</v>
      </c>
      <c r="F9" s="3">
        <f>SUM(F5:F8)</f>
        <v>12117</v>
      </c>
      <c r="G9" s="3">
        <f>SUM(C9:F9)</f>
        <v>43757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E0E23-F46C-4D52-A272-A4E83548A61E}">
  <dimension ref="A1:G36"/>
  <sheetViews>
    <sheetView zoomScale="120" zoomScaleNormal="120" workbookViewId="0"/>
  </sheetViews>
  <sheetFormatPr baseColWidth="10" defaultColWidth="8.83203125" defaultRowHeight="13" x14ac:dyDescent="0.15"/>
  <cols>
    <col min="1" max="1" width="11" bestFit="1" customWidth="1"/>
    <col min="2" max="2" width="16" bestFit="1" customWidth="1"/>
    <col min="3" max="3" width="13.5" bestFit="1" customWidth="1"/>
    <col min="4" max="4" width="5.83203125" style="8" bestFit="1" customWidth="1"/>
    <col min="5" max="5" width="7" style="8" bestFit="1" customWidth="1"/>
    <col min="6" max="6" width="11.6640625" bestFit="1" customWidth="1"/>
    <col min="7" max="7" width="18.33203125" customWidth="1"/>
  </cols>
  <sheetData>
    <row r="1" spans="1:7" s="5" customFormat="1" x14ac:dyDescent="0.15">
      <c r="A1" s="9" t="s">
        <v>54</v>
      </c>
      <c r="B1" s="9" t="s">
        <v>55</v>
      </c>
      <c r="C1" s="9" t="s">
        <v>56</v>
      </c>
      <c r="D1" s="10" t="s">
        <v>70</v>
      </c>
      <c r="E1" s="10" t="s">
        <v>344</v>
      </c>
      <c r="F1" s="9" t="s">
        <v>58</v>
      </c>
      <c r="G1" s="9"/>
    </row>
    <row r="2" spans="1:7" x14ac:dyDescent="0.15">
      <c r="A2" t="s">
        <v>39</v>
      </c>
      <c r="B2" t="s">
        <v>650</v>
      </c>
      <c r="C2" t="s">
        <v>59</v>
      </c>
      <c r="D2" s="8">
        <v>2</v>
      </c>
      <c r="E2" s="67" t="s">
        <v>345</v>
      </c>
      <c r="F2" s="7">
        <v>85071</v>
      </c>
    </row>
    <row r="3" spans="1:7" x14ac:dyDescent="0.15">
      <c r="A3" t="s">
        <v>39</v>
      </c>
      <c r="B3" t="s">
        <v>651</v>
      </c>
      <c r="C3" t="s">
        <v>60</v>
      </c>
      <c r="D3" s="8">
        <v>5</v>
      </c>
      <c r="E3" s="67" t="s">
        <v>346</v>
      </c>
      <c r="F3" s="7">
        <v>83970</v>
      </c>
    </row>
    <row r="4" spans="1:7" x14ac:dyDescent="0.15">
      <c r="A4" t="s">
        <v>39</v>
      </c>
      <c r="B4" t="s">
        <v>652</v>
      </c>
      <c r="C4" t="s">
        <v>59</v>
      </c>
      <c r="D4" s="8">
        <v>2</v>
      </c>
      <c r="E4" s="67" t="s">
        <v>347</v>
      </c>
      <c r="F4" s="7">
        <v>87705</v>
      </c>
    </row>
    <row r="5" spans="1:7" x14ac:dyDescent="0.15">
      <c r="A5" t="s">
        <v>39</v>
      </c>
      <c r="B5" t="s">
        <v>653</v>
      </c>
      <c r="C5" t="s">
        <v>61</v>
      </c>
      <c r="D5" s="8">
        <v>4</v>
      </c>
      <c r="E5" s="67" t="s">
        <v>348</v>
      </c>
      <c r="F5" s="7">
        <v>81500</v>
      </c>
    </row>
    <row r="6" spans="1:7" x14ac:dyDescent="0.15">
      <c r="A6" t="s">
        <v>39</v>
      </c>
      <c r="B6" t="s">
        <v>654</v>
      </c>
      <c r="C6" t="s">
        <v>61</v>
      </c>
      <c r="D6" s="8">
        <v>4</v>
      </c>
      <c r="E6" s="67" t="s">
        <v>348</v>
      </c>
      <c r="F6" s="7">
        <v>83690</v>
      </c>
    </row>
    <row r="7" spans="1:7" x14ac:dyDescent="0.15">
      <c r="A7" t="s">
        <v>39</v>
      </c>
      <c r="B7" t="s">
        <v>655</v>
      </c>
      <c r="C7" t="s">
        <v>62</v>
      </c>
      <c r="D7" s="8">
        <v>4</v>
      </c>
      <c r="E7" s="67" t="s">
        <v>345</v>
      </c>
      <c r="F7" s="7">
        <v>88752</v>
      </c>
    </row>
    <row r="8" spans="1:7" x14ac:dyDescent="0.15">
      <c r="A8" t="s">
        <v>40</v>
      </c>
      <c r="B8" t="s">
        <v>656</v>
      </c>
      <c r="C8" t="s">
        <v>61</v>
      </c>
      <c r="D8" s="8">
        <v>4</v>
      </c>
      <c r="E8" s="67" t="s">
        <v>346</v>
      </c>
      <c r="F8" s="7">
        <v>87065</v>
      </c>
    </row>
    <row r="9" spans="1:7" x14ac:dyDescent="0.15">
      <c r="A9" t="s">
        <v>41</v>
      </c>
      <c r="B9" t="s">
        <v>657</v>
      </c>
      <c r="C9" t="s">
        <v>62</v>
      </c>
      <c r="D9" s="8">
        <v>4</v>
      </c>
      <c r="E9" s="67" t="s">
        <v>349</v>
      </c>
      <c r="F9" s="7">
        <v>83505</v>
      </c>
    </row>
    <row r="10" spans="1:7" x14ac:dyDescent="0.15">
      <c r="A10" t="s">
        <v>41</v>
      </c>
      <c r="B10" t="s">
        <v>658</v>
      </c>
      <c r="C10" t="s">
        <v>60</v>
      </c>
      <c r="D10" s="8">
        <v>5</v>
      </c>
      <c r="E10" s="67" t="s">
        <v>23</v>
      </c>
      <c r="F10" s="7">
        <v>91555</v>
      </c>
    </row>
    <row r="11" spans="1:7" x14ac:dyDescent="0.15">
      <c r="A11" t="s">
        <v>41</v>
      </c>
      <c r="B11" t="s">
        <v>659</v>
      </c>
      <c r="C11" t="s">
        <v>63</v>
      </c>
      <c r="D11" s="8">
        <v>2</v>
      </c>
      <c r="E11" s="67" t="s">
        <v>23</v>
      </c>
      <c r="F11" s="7">
        <v>88290</v>
      </c>
    </row>
    <row r="12" spans="1:7" x14ac:dyDescent="0.15">
      <c r="A12" t="s">
        <v>41</v>
      </c>
      <c r="B12" t="s">
        <v>660</v>
      </c>
      <c r="C12" t="s">
        <v>64</v>
      </c>
      <c r="D12" s="8">
        <v>5</v>
      </c>
      <c r="E12" s="67" t="s">
        <v>345</v>
      </c>
      <c r="F12" s="7">
        <v>86388</v>
      </c>
    </row>
    <row r="13" spans="1:7" x14ac:dyDescent="0.15">
      <c r="A13" t="s">
        <v>42</v>
      </c>
      <c r="B13" t="s">
        <v>661</v>
      </c>
      <c r="C13" t="s">
        <v>61</v>
      </c>
      <c r="D13" s="8">
        <v>4</v>
      </c>
      <c r="E13" s="67" t="s">
        <v>347</v>
      </c>
      <c r="F13" s="7">
        <v>76550</v>
      </c>
    </row>
    <row r="14" spans="1:7" x14ac:dyDescent="0.15">
      <c r="A14" t="s">
        <v>42</v>
      </c>
      <c r="B14" t="s">
        <v>662</v>
      </c>
      <c r="C14" t="s">
        <v>61</v>
      </c>
      <c r="D14" s="8">
        <v>4</v>
      </c>
      <c r="E14" s="66" t="s">
        <v>345</v>
      </c>
      <c r="F14" s="7">
        <v>79096</v>
      </c>
    </row>
    <row r="15" spans="1:7" x14ac:dyDescent="0.15">
      <c r="A15" t="s">
        <v>42</v>
      </c>
      <c r="B15" t="s">
        <v>663</v>
      </c>
      <c r="C15" t="s">
        <v>64</v>
      </c>
      <c r="D15" s="8">
        <v>5</v>
      </c>
      <c r="E15" s="67" t="s">
        <v>346</v>
      </c>
      <c r="F15" s="7">
        <v>88002</v>
      </c>
    </row>
    <row r="16" spans="1:7" x14ac:dyDescent="0.15">
      <c r="A16" t="s">
        <v>42</v>
      </c>
      <c r="B16" t="s">
        <v>664</v>
      </c>
      <c r="C16" t="s">
        <v>62</v>
      </c>
      <c r="D16" s="8">
        <v>5</v>
      </c>
      <c r="E16" s="67" t="s">
        <v>348</v>
      </c>
      <c r="F16" s="7">
        <v>85720</v>
      </c>
    </row>
    <row r="17" spans="1:6" x14ac:dyDescent="0.15">
      <c r="A17" t="s">
        <v>42</v>
      </c>
      <c r="B17" t="s">
        <v>665</v>
      </c>
      <c r="C17" t="s">
        <v>60</v>
      </c>
      <c r="D17" s="8">
        <v>5</v>
      </c>
      <c r="E17" s="67" t="s">
        <v>349</v>
      </c>
      <c r="F17" s="7">
        <v>97062</v>
      </c>
    </row>
    <row r="18" spans="1:6" x14ac:dyDescent="0.15">
      <c r="A18" t="s">
        <v>43</v>
      </c>
      <c r="B18" t="s">
        <v>666</v>
      </c>
      <c r="C18" t="s">
        <v>65</v>
      </c>
      <c r="D18" s="8">
        <v>5</v>
      </c>
      <c r="E18" s="67" t="s">
        <v>350</v>
      </c>
      <c r="F18" s="7">
        <v>98556</v>
      </c>
    </row>
    <row r="19" spans="1:6" x14ac:dyDescent="0.15">
      <c r="A19" t="s">
        <v>43</v>
      </c>
      <c r="B19" t="s">
        <v>667</v>
      </c>
      <c r="C19" t="s">
        <v>65</v>
      </c>
      <c r="D19" s="8">
        <v>5</v>
      </c>
      <c r="E19" s="66" t="s">
        <v>23</v>
      </c>
      <c r="F19" s="7">
        <v>95759</v>
      </c>
    </row>
    <row r="20" spans="1:6" x14ac:dyDescent="0.15">
      <c r="A20" t="s">
        <v>44</v>
      </c>
      <c r="B20" t="s">
        <v>668</v>
      </c>
      <c r="C20" t="s">
        <v>66</v>
      </c>
      <c r="D20" s="8">
        <v>4</v>
      </c>
      <c r="E20" s="67" t="s">
        <v>345</v>
      </c>
      <c r="F20" s="7">
        <v>77139</v>
      </c>
    </row>
    <row r="21" spans="1:6" x14ac:dyDescent="0.15">
      <c r="A21" t="s">
        <v>44</v>
      </c>
      <c r="B21" t="s">
        <v>669</v>
      </c>
      <c r="C21" t="s">
        <v>66</v>
      </c>
      <c r="D21" s="8">
        <v>4</v>
      </c>
      <c r="E21" s="67" t="s">
        <v>349</v>
      </c>
      <c r="F21" s="7">
        <v>85353</v>
      </c>
    </row>
    <row r="22" spans="1:6" x14ac:dyDescent="0.15">
      <c r="A22" t="s">
        <v>44</v>
      </c>
      <c r="B22" t="s">
        <v>670</v>
      </c>
      <c r="C22" t="s">
        <v>67</v>
      </c>
      <c r="D22" s="8">
        <v>2</v>
      </c>
      <c r="E22" s="67" t="s">
        <v>347</v>
      </c>
      <c r="F22" s="7">
        <v>89158</v>
      </c>
    </row>
    <row r="23" spans="1:6" x14ac:dyDescent="0.15">
      <c r="A23" t="s">
        <v>45</v>
      </c>
      <c r="B23" t="s">
        <v>671</v>
      </c>
      <c r="C23" t="s">
        <v>60</v>
      </c>
      <c r="D23" s="8">
        <v>4</v>
      </c>
      <c r="E23" s="67" t="s">
        <v>346</v>
      </c>
      <c r="F23" s="7">
        <v>81198</v>
      </c>
    </row>
    <row r="24" spans="1:6" x14ac:dyDescent="0.15">
      <c r="A24" t="s">
        <v>45</v>
      </c>
      <c r="B24" t="s">
        <v>672</v>
      </c>
      <c r="C24" t="s">
        <v>60</v>
      </c>
      <c r="D24" s="8">
        <v>4</v>
      </c>
      <c r="E24" s="67" t="s">
        <v>23</v>
      </c>
      <c r="F24" s="7">
        <v>87055</v>
      </c>
    </row>
    <row r="25" spans="1:6" x14ac:dyDescent="0.15">
      <c r="A25" t="s">
        <v>46</v>
      </c>
      <c r="B25" t="s">
        <v>673</v>
      </c>
      <c r="C25" t="s">
        <v>68</v>
      </c>
      <c r="D25" s="8">
        <v>4</v>
      </c>
      <c r="E25" s="67" t="s">
        <v>346</v>
      </c>
      <c r="F25" s="7">
        <v>96545</v>
      </c>
    </row>
    <row r="26" spans="1:6" x14ac:dyDescent="0.15">
      <c r="A26" t="s">
        <v>47</v>
      </c>
      <c r="B26" t="s">
        <v>674</v>
      </c>
      <c r="C26" t="s">
        <v>61</v>
      </c>
      <c r="D26" s="8">
        <v>4</v>
      </c>
      <c r="E26" s="67" t="s">
        <v>347</v>
      </c>
      <c r="F26" s="7">
        <v>85152</v>
      </c>
    </row>
    <row r="27" spans="1:6" x14ac:dyDescent="0.15">
      <c r="A27" t="s">
        <v>47</v>
      </c>
      <c r="B27" t="s">
        <v>675</v>
      </c>
      <c r="C27" t="s">
        <v>60</v>
      </c>
      <c r="D27" s="8">
        <v>5</v>
      </c>
      <c r="E27" s="67" t="s">
        <v>348</v>
      </c>
      <c r="F27" s="7">
        <v>96068</v>
      </c>
    </row>
    <row r="28" spans="1:6" x14ac:dyDescent="0.15">
      <c r="A28" t="s">
        <v>48</v>
      </c>
      <c r="B28" t="s">
        <v>676</v>
      </c>
      <c r="C28" t="s">
        <v>61</v>
      </c>
      <c r="D28" s="8">
        <v>4</v>
      </c>
      <c r="E28" s="67" t="s">
        <v>348</v>
      </c>
      <c r="F28" s="7">
        <v>81389</v>
      </c>
    </row>
    <row r="29" spans="1:6" x14ac:dyDescent="0.15">
      <c r="A29" t="s">
        <v>48</v>
      </c>
      <c r="B29" t="s">
        <v>677</v>
      </c>
      <c r="C29" t="s">
        <v>62</v>
      </c>
      <c r="D29" s="8">
        <v>4</v>
      </c>
      <c r="E29" s="67" t="s">
        <v>345</v>
      </c>
      <c r="F29" s="7">
        <v>83505</v>
      </c>
    </row>
    <row r="30" spans="1:6" x14ac:dyDescent="0.15">
      <c r="A30" t="s">
        <v>49</v>
      </c>
      <c r="B30" t="s">
        <v>678</v>
      </c>
      <c r="C30" t="s">
        <v>61</v>
      </c>
      <c r="D30" s="8">
        <v>4</v>
      </c>
      <c r="E30" s="67" t="s">
        <v>348</v>
      </c>
      <c r="F30" s="7">
        <v>76062</v>
      </c>
    </row>
    <row r="31" spans="1:6" x14ac:dyDescent="0.15">
      <c r="A31" t="s">
        <v>49</v>
      </c>
      <c r="B31" t="s">
        <v>679</v>
      </c>
      <c r="C31" t="s">
        <v>69</v>
      </c>
      <c r="D31" s="8">
        <v>4</v>
      </c>
      <c r="E31" s="67" t="s">
        <v>349</v>
      </c>
      <c r="F31" s="7">
        <v>78096</v>
      </c>
    </row>
    <row r="32" spans="1:6" x14ac:dyDescent="0.15">
      <c r="A32" t="s">
        <v>50</v>
      </c>
      <c r="B32" t="s">
        <v>680</v>
      </c>
      <c r="C32" t="s">
        <v>61</v>
      </c>
      <c r="D32" s="8">
        <v>4</v>
      </c>
      <c r="E32" s="67" t="s">
        <v>23</v>
      </c>
      <c r="F32" s="7">
        <v>77396</v>
      </c>
    </row>
    <row r="33" spans="1:6" x14ac:dyDescent="0.15">
      <c r="A33" t="s">
        <v>50</v>
      </c>
      <c r="B33" t="s">
        <v>681</v>
      </c>
      <c r="C33" t="s">
        <v>61</v>
      </c>
      <c r="D33" s="8">
        <v>4</v>
      </c>
      <c r="E33" s="67" t="s">
        <v>23</v>
      </c>
      <c r="F33" s="7">
        <v>74032</v>
      </c>
    </row>
    <row r="34" spans="1:6" x14ac:dyDescent="0.15">
      <c r="A34" t="s">
        <v>51</v>
      </c>
      <c r="B34" t="s">
        <v>682</v>
      </c>
      <c r="C34" t="s">
        <v>60</v>
      </c>
      <c r="D34" s="8">
        <v>5</v>
      </c>
      <c r="E34" s="67" t="s">
        <v>345</v>
      </c>
      <c r="F34" s="7">
        <v>86096</v>
      </c>
    </row>
    <row r="35" spans="1:6" x14ac:dyDescent="0.15">
      <c r="A35" t="s">
        <v>52</v>
      </c>
      <c r="B35" t="s">
        <v>683</v>
      </c>
      <c r="C35" t="s">
        <v>59</v>
      </c>
      <c r="D35" s="8">
        <v>2</v>
      </c>
      <c r="E35" s="67" t="s">
        <v>347</v>
      </c>
      <c r="F35" s="7">
        <v>83086</v>
      </c>
    </row>
    <row r="36" spans="1:6" x14ac:dyDescent="0.15">
      <c r="A36" t="s">
        <v>52</v>
      </c>
      <c r="B36" t="s">
        <v>684</v>
      </c>
      <c r="C36" t="s">
        <v>67</v>
      </c>
      <c r="D36" s="8">
        <v>4</v>
      </c>
      <c r="E36" s="66" t="s">
        <v>345</v>
      </c>
      <c r="F36" s="7">
        <v>84153</v>
      </c>
    </row>
  </sheetData>
  <pageMargins left="0.75" right="0.75" top="1" bottom="1" header="0.5" footer="0.5"/>
  <pageSetup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CC3EF-5BF8-4375-81E4-83099CB11CB4}">
  <dimension ref="A1:H83"/>
  <sheetViews>
    <sheetView workbookViewId="0"/>
  </sheetViews>
  <sheetFormatPr baseColWidth="10" defaultColWidth="8.83203125" defaultRowHeight="13" x14ac:dyDescent="0.15"/>
  <cols>
    <col min="1" max="1" width="12" bestFit="1" customWidth="1"/>
    <col min="2" max="2" width="20.83203125" customWidth="1"/>
    <col min="3" max="3" width="6.5" customWidth="1"/>
    <col min="4" max="4" width="12" bestFit="1" customWidth="1"/>
    <col min="5" max="5" width="17.6640625" bestFit="1" customWidth="1"/>
    <col min="6" max="6" width="12.33203125" bestFit="1" customWidth="1"/>
    <col min="7" max="7" width="10.5" bestFit="1" customWidth="1"/>
    <col min="8" max="8" width="10.1640625" bestFit="1" customWidth="1"/>
  </cols>
  <sheetData>
    <row r="1" spans="1:8" ht="21" customHeight="1" x14ac:dyDescent="0.15">
      <c r="A1" s="68" t="s">
        <v>351</v>
      </c>
      <c r="B1" s="68" t="s">
        <v>711</v>
      </c>
      <c r="C1" s="68" t="s">
        <v>136</v>
      </c>
      <c r="D1" s="68" t="s">
        <v>3</v>
      </c>
      <c r="E1" s="68" t="s">
        <v>137</v>
      </c>
      <c r="F1" s="68" t="s">
        <v>4</v>
      </c>
      <c r="G1" s="68" t="s">
        <v>138</v>
      </c>
      <c r="H1" s="68" t="s">
        <v>139</v>
      </c>
    </row>
    <row r="2" spans="1:8" x14ac:dyDescent="0.15">
      <c r="A2" s="42">
        <v>1000</v>
      </c>
      <c r="B2" t="s">
        <v>713</v>
      </c>
      <c r="C2" s="42" t="s">
        <v>141</v>
      </c>
      <c r="D2" s="42" t="s">
        <v>15</v>
      </c>
      <c r="E2" s="42" t="s">
        <v>142</v>
      </c>
      <c r="F2" s="41">
        <v>150000</v>
      </c>
      <c r="G2" s="53">
        <v>36647</v>
      </c>
      <c r="H2" s="53">
        <v>18406</v>
      </c>
    </row>
    <row r="3" spans="1:8" x14ac:dyDescent="0.15">
      <c r="A3" s="42">
        <v>1001</v>
      </c>
      <c r="B3" t="s">
        <v>498</v>
      </c>
      <c r="C3" s="42" t="s">
        <v>141</v>
      </c>
      <c r="D3" s="42" t="s">
        <v>143</v>
      </c>
      <c r="E3" s="42" t="s">
        <v>144</v>
      </c>
      <c r="F3" s="41">
        <v>78900</v>
      </c>
      <c r="G3" s="53">
        <v>36636</v>
      </c>
      <c r="H3" s="53">
        <v>24042</v>
      </c>
    </row>
    <row r="4" spans="1:8" x14ac:dyDescent="0.15">
      <c r="A4" s="42">
        <v>1002</v>
      </c>
      <c r="B4" t="s">
        <v>705</v>
      </c>
      <c r="C4" s="42" t="s">
        <v>141</v>
      </c>
      <c r="D4" s="42" t="s">
        <v>15</v>
      </c>
      <c r="E4" s="42" t="s">
        <v>145</v>
      </c>
      <c r="F4" s="41">
        <v>120500</v>
      </c>
      <c r="G4" s="53">
        <v>36695</v>
      </c>
      <c r="H4" s="53">
        <v>20962</v>
      </c>
    </row>
    <row r="5" spans="1:8" x14ac:dyDescent="0.15">
      <c r="A5" s="42">
        <v>1003</v>
      </c>
      <c r="B5" t="s">
        <v>626</v>
      </c>
      <c r="C5" s="42" t="s">
        <v>148</v>
      </c>
      <c r="D5" s="42" t="s">
        <v>149</v>
      </c>
      <c r="E5" s="42" t="s">
        <v>150</v>
      </c>
      <c r="F5" s="41">
        <v>58500</v>
      </c>
      <c r="G5" s="53">
        <v>36901</v>
      </c>
      <c r="H5" s="53">
        <v>24562</v>
      </c>
    </row>
    <row r="6" spans="1:8" x14ac:dyDescent="0.15">
      <c r="A6" s="42">
        <v>1004</v>
      </c>
      <c r="B6" t="s">
        <v>354</v>
      </c>
      <c r="C6" s="42" t="s">
        <v>141</v>
      </c>
      <c r="D6" s="42" t="s">
        <v>15</v>
      </c>
      <c r="E6" s="42" t="s">
        <v>153</v>
      </c>
      <c r="F6" s="41">
        <v>60400</v>
      </c>
      <c r="G6" s="53">
        <v>37003</v>
      </c>
      <c r="H6" s="53">
        <v>21548</v>
      </c>
    </row>
    <row r="7" spans="1:8" x14ac:dyDescent="0.15">
      <c r="A7" s="42">
        <v>1005</v>
      </c>
      <c r="B7" t="s">
        <v>355</v>
      </c>
      <c r="C7" s="42" t="s">
        <v>141</v>
      </c>
      <c r="D7" s="42" t="s">
        <v>13</v>
      </c>
      <c r="E7" s="42" t="s">
        <v>156</v>
      </c>
      <c r="F7" s="41">
        <v>68300</v>
      </c>
      <c r="G7" s="53">
        <v>37027</v>
      </c>
      <c r="H7" s="53">
        <v>26003</v>
      </c>
    </row>
    <row r="8" spans="1:8" x14ac:dyDescent="0.15">
      <c r="A8" s="42">
        <v>1006</v>
      </c>
      <c r="B8" t="s">
        <v>356</v>
      </c>
      <c r="C8" s="42" t="s">
        <v>141</v>
      </c>
      <c r="D8" s="42" t="s">
        <v>159</v>
      </c>
      <c r="E8" s="42" t="s">
        <v>160</v>
      </c>
      <c r="F8" s="41">
        <v>62100</v>
      </c>
      <c r="G8" s="53">
        <v>37039</v>
      </c>
      <c r="H8" s="53">
        <v>21284</v>
      </c>
    </row>
    <row r="9" spans="1:8" x14ac:dyDescent="0.15">
      <c r="A9" s="42">
        <v>1007</v>
      </c>
      <c r="B9" t="s">
        <v>357</v>
      </c>
      <c r="C9" s="42" t="s">
        <v>141</v>
      </c>
      <c r="D9" s="42" t="s">
        <v>143</v>
      </c>
      <c r="E9" s="42" t="s">
        <v>144</v>
      </c>
      <c r="F9" s="41">
        <v>74900</v>
      </c>
      <c r="G9" s="53">
        <v>32904</v>
      </c>
      <c r="H9" s="53">
        <v>21160</v>
      </c>
    </row>
    <row r="10" spans="1:8" x14ac:dyDescent="0.15">
      <c r="A10" s="42">
        <v>1008</v>
      </c>
      <c r="B10" t="s">
        <v>358</v>
      </c>
      <c r="C10" s="42" t="s">
        <v>141</v>
      </c>
      <c r="D10" s="42" t="s">
        <v>15</v>
      </c>
      <c r="E10" s="42" t="s">
        <v>165</v>
      </c>
      <c r="F10" s="41">
        <v>61400</v>
      </c>
      <c r="G10" s="53">
        <v>33137</v>
      </c>
      <c r="H10" s="53">
        <v>19644</v>
      </c>
    </row>
    <row r="11" spans="1:8" x14ac:dyDescent="0.15">
      <c r="A11" s="42">
        <v>1009</v>
      </c>
      <c r="B11" t="s">
        <v>359</v>
      </c>
      <c r="C11" s="42" t="s">
        <v>141</v>
      </c>
      <c r="D11" s="42" t="s">
        <v>143</v>
      </c>
      <c r="E11" s="42" t="s">
        <v>168</v>
      </c>
      <c r="F11" s="41">
        <v>70000</v>
      </c>
      <c r="G11" s="53">
        <v>33301</v>
      </c>
      <c r="H11" s="53">
        <v>21177</v>
      </c>
    </row>
    <row r="12" spans="1:8" x14ac:dyDescent="0.15">
      <c r="A12" s="42">
        <v>1010</v>
      </c>
      <c r="B12" t="s">
        <v>706</v>
      </c>
      <c r="C12" s="42" t="s">
        <v>148</v>
      </c>
      <c r="D12" s="42" t="s">
        <v>159</v>
      </c>
      <c r="E12" s="42" t="s">
        <v>168</v>
      </c>
      <c r="F12" s="41">
        <v>49500</v>
      </c>
      <c r="G12" s="53">
        <v>33312</v>
      </c>
      <c r="H12" s="53">
        <v>20185</v>
      </c>
    </row>
    <row r="13" spans="1:8" x14ac:dyDescent="0.15">
      <c r="A13" s="42">
        <v>1011</v>
      </c>
      <c r="B13" t="s">
        <v>361</v>
      </c>
      <c r="C13" s="42" t="s">
        <v>141</v>
      </c>
      <c r="D13" s="42" t="s">
        <v>143</v>
      </c>
      <c r="E13" s="42" t="s">
        <v>168</v>
      </c>
      <c r="F13" s="41">
        <v>67900</v>
      </c>
      <c r="G13" s="53">
        <v>33328</v>
      </c>
      <c r="H13" s="53">
        <v>25691</v>
      </c>
    </row>
    <row r="14" spans="1:8" x14ac:dyDescent="0.15">
      <c r="A14" s="42">
        <v>1012</v>
      </c>
      <c r="B14" t="s">
        <v>362</v>
      </c>
      <c r="C14" s="42" t="s">
        <v>141</v>
      </c>
      <c r="D14" s="42" t="s">
        <v>143</v>
      </c>
      <c r="E14" s="42" t="s">
        <v>144</v>
      </c>
      <c r="F14" s="41">
        <v>71600</v>
      </c>
      <c r="G14" s="53">
        <v>33345</v>
      </c>
      <c r="H14" s="53">
        <v>21379</v>
      </c>
    </row>
    <row r="15" spans="1:8" x14ac:dyDescent="0.15">
      <c r="A15" s="42">
        <v>1013</v>
      </c>
      <c r="B15" t="s">
        <v>363</v>
      </c>
      <c r="C15" s="42" t="s">
        <v>141</v>
      </c>
      <c r="D15" s="42" t="s">
        <v>14</v>
      </c>
      <c r="E15" s="42" t="s">
        <v>176</v>
      </c>
      <c r="F15" s="41">
        <v>39500</v>
      </c>
      <c r="G15" s="53">
        <v>33383</v>
      </c>
      <c r="H15" s="53">
        <v>23570</v>
      </c>
    </row>
    <row r="16" spans="1:8" x14ac:dyDescent="0.15">
      <c r="A16" s="42">
        <v>1014</v>
      </c>
      <c r="B16" t="s">
        <v>364</v>
      </c>
      <c r="C16" s="42" t="s">
        <v>148</v>
      </c>
      <c r="D16" s="42" t="s">
        <v>159</v>
      </c>
      <c r="E16" s="42" t="s">
        <v>179</v>
      </c>
      <c r="F16" s="41">
        <v>35900</v>
      </c>
      <c r="G16" s="53">
        <v>33409</v>
      </c>
      <c r="H16" s="53">
        <v>25944</v>
      </c>
    </row>
    <row r="17" spans="1:8" x14ac:dyDescent="0.15">
      <c r="A17" s="42">
        <v>1015</v>
      </c>
      <c r="B17" t="s">
        <v>365</v>
      </c>
      <c r="C17" s="42" t="s">
        <v>148</v>
      </c>
      <c r="D17" s="42" t="s">
        <v>13</v>
      </c>
      <c r="E17" s="42" t="s">
        <v>156</v>
      </c>
      <c r="F17" s="41">
        <v>50000</v>
      </c>
      <c r="G17" s="53">
        <v>33501</v>
      </c>
      <c r="H17" s="53">
        <v>23188</v>
      </c>
    </row>
    <row r="18" spans="1:8" x14ac:dyDescent="0.15">
      <c r="A18" s="42">
        <v>1016</v>
      </c>
      <c r="B18" t="s">
        <v>366</v>
      </c>
      <c r="C18" s="42" t="s">
        <v>141</v>
      </c>
      <c r="D18" s="42" t="s">
        <v>143</v>
      </c>
      <c r="E18" s="42" t="s">
        <v>184</v>
      </c>
      <c r="F18" s="41">
        <v>54000</v>
      </c>
      <c r="G18" s="53">
        <v>33562</v>
      </c>
      <c r="H18" s="53">
        <v>20895</v>
      </c>
    </row>
    <row r="19" spans="1:8" x14ac:dyDescent="0.15">
      <c r="A19" s="42">
        <v>1017</v>
      </c>
      <c r="B19" t="s">
        <v>367</v>
      </c>
      <c r="C19" s="42" t="s">
        <v>148</v>
      </c>
      <c r="D19" s="42" t="s">
        <v>14</v>
      </c>
      <c r="E19" s="42" t="s">
        <v>176</v>
      </c>
      <c r="F19" s="41">
        <v>79400</v>
      </c>
      <c r="G19" s="53">
        <v>33564</v>
      </c>
      <c r="H19" s="53">
        <v>27555</v>
      </c>
    </row>
    <row r="20" spans="1:8" x14ac:dyDescent="0.15">
      <c r="A20" s="42">
        <v>1018</v>
      </c>
      <c r="B20" t="s">
        <v>368</v>
      </c>
      <c r="C20" s="42" t="s">
        <v>148</v>
      </c>
      <c r="D20" s="42" t="s">
        <v>143</v>
      </c>
      <c r="E20" s="42" t="s">
        <v>189</v>
      </c>
      <c r="F20" s="41">
        <v>65600</v>
      </c>
      <c r="G20" s="53">
        <v>33617</v>
      </c>
      <c r="H20" s="53">
        <v>19513</v>
      </c>
    </row>
    <row r="21" spans="1:8" x14ac:dyDescent="0.15">
      <c r="A21" s="42">
        <v>1019</v>
      </c>
      <c r="B21" t="s">
        <v>623</v>
      </c>
      <c r="C21" s="42" t="s">
        <v>141</v>
      </c>
      <c r="D21" s="42" t="s">
        <v>143</v>
      </c>
      <c r="E21" s="42" t="s">
        <v>192</v>
      </c>
      <c r="F21" s="41">
        <v>75500</v>
      </c>
      <c r="G21" s="53">
        <v>33655</v>
      </c>
      <c r="H21" s="53">
        <v>22193</v>
      </c>
    </row>
    <row r="22" spans="1:8" x14ac:dyDescent="0.15">
      <c r="A22" s="42">
        <v>1020</v>
      </c>
      <c r="B22" t="s">
        <v>369</v>
      </c>
      <c r="C22" s="42" t="s">
        <v>148</v>
      </c>
      <c r="D22" s="42" t="s">
        <v>159</v>
      </c>
      <c r="E22" s="42" t="s">
        <v>179</v>
      </c>
      <c r="F22" s="41">
        <v>78300</v>
      </c>
      <c r="G22" s="53">
        <v>33759</v>
      </c>
      <c r="H22" s="53">
        <v>25564</v>
      </c>
    </row>
    <row r="23" spans="1:8" x14ac:dyDescent="0.15">
      <c r="A23" s="42">
        <v>1021</v>
      </c>
      <c r="B23" t="s">
        <v>704</v>
      </c>
      <c r="C23" s="42" t="s">
        <v>141</v>
      </c>
      <c r="D23" s="42" t="s">
        <v>149</v>
      </c>
      <c r="E23" s="42" t="s">
        <v>197</v>
      </c>
      <c r="F23" s="41">
        <v>40400</v>
      </c>
      <c r="G23" s="53">
        <v>33763</v>
      </c>
      <c r="H23" s="53">
        <v>24195</v>
      </c>
    </row>
    <row r="24" spans="1:8" x14ac:dyDescent="0.15">
      <c r="A24" s="42">
        <v>1022</v>
      </c>
      <c r="B24" t="s">
        <v>707</v>
      </c>
      <c r="C24" s="42" t="s">
        <v>148</v>
      </c>
      <c r="D24" s="42" t="s">
        <v>13</v>
      </c>
      <c r="E24" s="42" t="s">
        <v>200</v>
      </c>
      <c r="F24" s="41">
        <v>55900</v>
      </c>
      <c r="G24" s="53">
        <v>33764</v>
      </c>
      <c r="H24" s="53">
        <v>28923</v>
      </c>
    </row>
    <row r="25" spans="1:8" x14ac:dyDescent="0.15">
      <c r="A25" s="42">
        <v>1023</v>
      </c>
      <c r="B25" t="s">
        <v>371</v>
      </c>
      <c r="C25" s="42" t="s">
        <v>141</v>
      </c>
      <c r="D25" s="42" t="s">
        <v>143</v>
      </c>
      <c r="E25" s="42" t="s">
        <v>203</v>
      </c>
      <c r="F25" s="41">
        <v>68100</v>
      </c>
      <c r="G25" s="53">
        <v>33904</v>
      </c>
      <c r="H25" s="53">
        <v>24232</v>
      </c>
    </row>
    <row r="26" spans="1:8" x14ac:dyDescent="0.15">
      <c r="A26" s="42">
        <v>1024</v>
      </c>
      <c r="B26" t="s">
        <v>372</v>
      </c>
      <c r="C26" s="42" t="s">
        <v>141</v>
      </c>
      <c r="D26" s="42" t="s">
        <v>13</v>
      </c>
      <c r="E26" s="42" t="s">
        <v>156</v>
      </c>
      <c r="F26" s="41">
        <v>55300</v>
      </c>
      <c r="G26" s="53">
        <v>33941</v>
      </c>
      <c r="H26" s="53">
        <v>20657</v>
      </c>
    </row>
    <row r="27" spans="1:8" x14ac:dyDescent="0.15">
      <c r="A27" s="42">
        <v>1025</v>
      </c>
      <c r="B27" t="s">
        <v>373</v>
      </c>
      <c r="C27" s="42" t="s">
        <v>141</v>
      </c>
      <c r="D27" s="42" t="s">
        <v>14</v>
      </c>
      <c r="E27" s="42" t="s">
        <v>176</v>
      </c>
      <c r="F27" s="41">
        <v>80200</v>
      </c>
      <c r="G27" s="53">
        <v>33980</v>
      </c>
      <c r="H27" s="53">
        <v>24780</v>
      </c>
    </row>
    <row r="28" spans="1:8" x14ac:dyDescent="0.15">
      <c r="A28" s="42">
        <v>1026</v>
      </c>
      <c r="B28" t="s">
        <v>708</v>
      </c>
      <c r="C28" s="42" t="s">
        <v>148</v>
      </c>
      <c r="D28" s="42" t="s">
        <v>13</v>
      </c>
      <c r="E28" s="42" t="s">
        <v>200</v>
      </c>
      <c r="F28" s="41">
        <v>100000</v>
      </c>
      <c r="G28" s="53">
        <v>34282</v>
      </c>
      <c r="H28" s="53">
        <v>19481</v>
      </c>
    </row>
    <row r="29" spans="1:8" x14ac:dyDescent="0.15">
      <c r="A29" s="42">
        <v>1027</v>
      </c>
      <c r="B29" t="s">
        <v>374</v>
      </c>
      <c r="C29" s="42" t="s">
        <v>141</v>
      </c>
      <c r="D29" s="42" t="s">
        <v>15</v>
      </c>
      <c r="E29" s="42" t="s">
        <v>153</v>
      </c>
      <c r="F29" s="41">
        <v>59000</v>
      </c>
      <c r="G29" s="53">
        <v>34302</v>
      </c>
      <c r="H29" s="53">
        <v>20105</v>
      </c>
    </row>
    <row r="30" spans="1:8" x14ac:dyDescent="0.15">
      <c r="A30" s="42">
        <v>1028</v>
      </c>
      <c r="B30" t="s">
        <v>375</v>
      </c>
      <c r="C30" s="42" t="s">
        <v>148</v>
      </c>
      <c r="D30" s="42" t="s">
        <v>14</v>
      </c>
      <c r="E30" s="42" t="s">
        <v>176</v>
      </c>
      <c r="F30" s="41">
        <v>41400</v>
      </c>
      <c r="G30" s="53">
        <v>34368</v>
      </c>
      <c r="H30" s="53">
        <v>26208</v>
      </c>
    </row>
    <row r="31" spans="1:8" x14ac:dyDescent="0.15">
      <c r="A31" s="42">
        <v>1029</v>
      </c>
      <c r="B31" t="s">
        <v>376</v>
      </c>
      <c r="C31" s="42" t="s">
        <v>148</v>
      </c>
      <c r="D31" s="42" t="s">
        <v>143</v>
      </c>
      <c r="E31" s="42" t="s">
        <v>192</v>
      </c>
      <c r="F31" s="41">
        <v>70500</v>
      </c>
      <c r="G31" s="53">
        <v>34471</v>
      </c>
      <c r="H31" s="53">
        <v>24562</v>
      </c>
    </row>
    <row r="32" spans="1:8" x14ac:dyDescent="0.15">
      <c r="A32" s="42">
        <v>1030</v>
      </c>
      <c r="B32" t="s">
        <v>712</v>
      </c>
      <c r="C32" s="42" t="s">
        <v>148</v>
      </c>
      <c r="D32" s="42" t="s">
        <v>15</v>
      </c>
      <c r="E32" s="42" t="s">
        <v>145</v>
      </c>
      <c r="F32" s="41">
        <v>47800</v>
      </c>
      <c r="G32" s="53">
        <v>34522</v>
      </c>
      <c r="H32" s="53">
        <v>23377</v>
      </c>
    </row>
    <row r="33" spans="1:8" x14ac:dyDescent="0.15">
      <c r="A33" s="42">
        <v>1031</v>
      </c>
      <c r="B33" t="s">
        <v>377</v>
      </c>
      <c r="C33" s="42" t="s">
        <v>141</v>
      </c>
      <c r="D33" s="42" t="s">
        <v>159</v>
      </c>
      <c r="E33" s="42" t="s">
        <v>160</v>
      </c>
      <c r="F33" s="41">
        <v>45400</v>
      </c>
      <c r="G33" s="53">
        <v>34540</v>
      </c>
      <c r="H33" s="53">
        <v>22487</v>
      </c>
    </row>
    <row r="34" spans="1:8" x14ac:dyDescent="0.15">
      <c r="A34" s="42">
        <v>1032</v>
      </c>
      <c r="B34" t="s">
        <v>378</v>
      </c>
      <c r="C34" s="42" t="s">
        <v>148</v>
      </c>
      <c r="D34" s="42" t="s">
        <v>15</v>
      </c>
      <c r="E34" s="42" t="s">
        <v>145</v>
      </c>
      <c r="F34" s="41">
        <v>78600</v>
      </c>
      <c r="G34" s="53">
        <v>34638</v>
      </c>
      <c r="H34" s="53">
        <v>29160</v>
      </c>
    </row>
    <row r="35" spans="1:8" x14ac:dyDescent="0.15">
      <c r="A35" s="42">
        <v>1033</v>
      </c>
      <c r="B35" t="s">
        <v>379</v>
      </c>
      <c r="C35" s="42" t="s">
        <v>148</v>
      </c>
      <c r="D35" s="42" t="s">
        <v>159</v>
      </c>
      <c r="E35" s="42" t="s">
        <v>160</v>
      </c>
      <c r="F35" s="41">
        <v>50000</v>
      </c>
      <c r="G35" s="53">
        <v>34789</v>
      </c>
      <c r="H35" s="53">
        <v>24717</v>
      </c>
    </row>
    <row r="36" spans="1:8" x14ac:dyDescent="0.15">
      <c r="A36" s="42">
        <v>1034</v>
      </c>
      <c r="B36" t="s">
        <v>380</v>
      </c>
      <c r="C36" s="42" t="s">
        <v>148</v>
      </c>
      <c r="D36" s="42" t="s">
        <v>143</v>
      </c>
      <c r="E36" s="42" t="s">
        <v>189</v>
      </c>
      <c r="F36" s="41">
        <v>46700</v>
      </c>
      <c r="G36" s="53">
        <v>34827</v>
      </c>
      <c r="H36" s="53">
        <v>19464</v>
      </c>
    </row>
    <row r="37" spans="1:8" x14ac:dyDescent="0.15">
      <c r="A37" s="42">
        <v>1035</v>
      </c>
      <c r="B37" t="s">
        <v>381</v>
      </c>
      <c r="C37" s="42" t="s">
        <v>141</v>
      </c>
      <c r="D37" s="42" t="s">
        <v>149</v>
      </c>
      <c r="E37" s="42" t="s">
        <v>150</v>
      </c>
      <c r="F37" s="41">
        <v>40000</v>
      </c>
      <c r="G37" s="53">
        <v>34870</v>
      </c>
      <c r="H37" s="53">
        <v>23277</v>
      </c>
    </row>
    <row r="38" spans="1:8" x14ac:dyDescent="0.15">
      <c r="A38" s="42">
        <v>1036</v>
      </c>
      <c r="B38" t="s">
        <v>382</v>
      </c>
      <c r="C38" s="42" t="s">
        <v>148</v>
      </c>
      <c r="D38" s="42" t="s">
        <v>14</v>
      </c>
      <c r="E38" s="42" t="s">
        <v>168</v>
      </c>
      <c r="F38" s="41">
        <v>44900</v>
      </c>
      <c r="G38" s="53">
        <v>34933</v>
      </c>
      <c r="H38" s="53">
        <v>26238</v>
      </c>
    </row>
    <row r="39" spans="1:8" x14ac:dyDescent="0.15">
      <c r="A39" s="42">
        <v>1037</v>
      </c>
      <c r="B39" t="s">
        <v>383</v>
      </c>
      <c r="C39" s="42" t="s">
        <v>141</v>
      </c>
      <c r="D39" s="42" t="s">
        <v>13</v>
      </c>
      <c r="E39" s="42" t="s">
        <v>156</v>
      </c>
      <c r="F39" s="41">
        <v>50500</v>
      </c>
      <c r="G39" s="53">
        <v>35012</v>
      </c>
      <c r="H39" s="53">
        <v>25007</v>
      </c>
    </row>
    <row r="40" spans="1:8" x14ac:dyDescent="0.15">
      <c r="A40" s="42">
        <v>1038</v>
      </c>
      <c r="B40" t="s">
        <v>384</v>
      </c>
      <c r="C40" s="42" t="s">
        <v>148</v>
      </c>
      <c r="D40" s="42" t="s">
        <v>149</v>
      </c>
      <c r="E40" s="42" t="s">
        <v>197</v>
      </c>
      <c r="F40" s="41">
        <v>82000</v>
      </c>
      <c r="G40" s="53">
        <v>35096</v>
      </c>
      <c r="H40" s="53">
        <v>22294</v>
      </c>
    </row>
    <row r="41" spans="1:8" x14ac:dyDescent="0.15">
      <c r="A41" s="42">
        <v>1039</v>
      </c>
      <c r="B41" t="s">
        <v>385</v>
      </c>
      <c r="C41" s="42" t="s">
        <v>148</v>
      </c>
      <c r="D41" s="42" t="s">
        <v>13</v>
      </c>
      <c r="E41" s="42" t="s">
        <v>168</v>
      </c>
      <c r="F41" s="41">
        <v>66300</v>
      </c>
      <c r="G41" s="53">
        <v>35142</v>
      </c>
      <c r="H41" s="53">
        <v>27371</v>
      </c>
    </row>
    <row r="42" spans="1:8" x14ac:dyDescent="0.15">
      <c r="A42" s="42">
        <v>1040</v>
      </c>
      <c r="B42" t="s">
        <v>386</v>
      </c>
      <c r="C42" s="42" t="s">
        <v>141</v>
      </c>
      <c r="D42" s="42" t="s">
        <v>143</v>
      </c>
      <c r="E42" s="42" t="s">
        <v>203</v>
      </c>
      <c r="F42" s="41">
        <v>78400</v>
      </c>
      <c r="G42" s="53">
        <v>35412</v>
      </c>
      <c r="H42" s="53">
        <v>26663</v>
      </c>
    </row>
    <row r="43" spans="1:8" x14ac:dyDescent="0.15">
      <c r="A43" s="42">
        <v>1041</v>
      </c>
      <c r="B43" t="s">
        <v>387</v>
      </c>
      <c r="C43" s="42" t="s">
        <v>141</v>
      </c>
      <c r="D43" s="42" t="s">
        <v>13</v>
      </c>
      <c r="E43" s="42" t="s">
        <v>200</v>
      </c>
      <c r="F43" s="41">
        <v>58000</v>
      </c>
      <c r="G43" s="53">
        <v>35672</v>
      </c>
      <c r="H43" s="53">
        <v>24482</v>
      </c>
    </row>
    <row r="44" spans="1:8" x14ac:dyDescent="0.15">
      <c r="A44" s="42">
        <v>1042</v>
      </c>
      <c r="B44" t="s">
        <v>388</v>
      </c>
      <c r="C44" s="42" t="s">
        <v>141</v>
      </c>
      <c r="D44" s="42" t="s">
        <v>15</v>
      </c>
      <c r="E44" s="42" t="s">
        <v>184</v>
      </c>
      <c r="F44" s="41">
        <v>80600</v>
      </c>
      <c r="G44" s="53">
        <v>35688</v>
      </c>
      <c r="H44" s="53">
        <v>27618</v>
      </c>
    </row>
    <row r="45" spans="1:8" x14ac:dyDescent="0.15">
      <c r="A45" s="42">
        <v>1043</v>
      </c>
      <c r="B45" t="s">
        <v>389</v>
      </c>
      <c r="C45" s="42" t="s">
        <v>148</v>
      </c>
      <c r="D45" s="42" t="s">
        <v>13</v>
      </c>
      <c r="E45" s="42" t="s">
        <v>184</v>
      </c>
      <c r="F45" s="41">
        <v>78900</v>
      </c>
      <c r="G45" s="53">
        <v>35764</v>
      </c>
      <c r="H45" s="53">
        <v>26044</v>
      </c>
    </row>
    <row r="46" spans="1:8" x14ac:dyDescent="0.15">
      <c r="A46" s="42">
        <v>1044</v>
      </c>
      <c r="B46" t="s">
        <v>390</v>
      </c>
      <c r="C46" s="42" t="s">
        <v>141</v>
      </c>
      <c r="D46" s="42" t="s">
        <v>13</v>
      </c>
      <c r="E46" s="42" t="s">
        <v>156</v>
      </c>
      <c r="F46" s="41">
        <v>63000</v>
      </c>
      <c r="G46" s="53">
        <v>35886</v>
      </c>
      <c r="H46" s="53">
        <v>23042</v>
      </c>
    </row>
    <row r="47" spans="1:8" x14ac:dyDescent="0.15">
      <c r="A47" s="42">
        <v>1045</v>
      </c>
      <c r="B47" t="s">
        <v>391</v>
      </c>
      <c r="C47" s="42" t="s">
        <v>141</v>
      </c>
      <c r="D47" s="42" t="s">
        <v>143</v>
      </c>
      <c r="E47" s="42" t="s">
        <v>192</v>
      </c>
      <c r="F47" s="41">
        <v>50700</v>
      </c>
      <c r="G47" s="53">
        <v>36030</v>
      </c>
      <c r="H47" s="53">
        <v>28583</v>
      </c>
    </row>
    <row r="48" spans="1:8" x14ac:dyDescent="0.15">
      <c r="A48" s="42">
        <v>1046</v>
      </c>
      <c r="B48" t="s">
        <v>392</v>
      </c>
      <c r="C48" s="42" t="s">
        <v>148</v>
      </c>
      <c r="D48" s="42" t="s">
        <v>149</v>
      </c>
      <c r="E48" s="42" t="s">
        <v>197</v>
      </c>
      <c r="F48" s="41">
        <v>37100</v>
      </c>
      <c r="G48" s="53">
        <v>36142</v>
      </c>
      <c r="H48" s="53">
        <v>19362</v>
      </c>
    </row>
    <row r="49" spans="1:8" x14ac:dyDescent="0.15">
      <c r="A49" s="42">
        <v>1047</v>
      </c>
      <c r="B49" t="s">
        <v>393</v>
      </c>
      <c r="C49" s="42" t="s">
        <v>141</v>
      </c>
      <c r="D49" s="42" t="s">
        <v>143</v>
      </c>
      <c r="E49" s="42" t="s">
        <v>144</v>
      </c>
      <c r="F49" s="41">
        <v>59200</v>
      </c>
      <c r="G49" s="53">
        <v>36245</v>
      </c>
      <c r="H49" s="53">
        <v>24525</v>
      </c>
    </row>
    <row r="50" spans="1:8" x14ac:dyDescent="0.15">
      <c r="A50" s="42">
        <v>1048</v>
      </c>
      <c r="B50" t="s">
        <v>394</v>
      </c>
      <c r="C50" s="42" t="s">
        <v>148</v>
      </c>
      <c r="D50" s="42" t="s">
        <v>159</v>
      </c>
      <c r="E50" s="42" t="s">
        <v>160</v>
      </c>
      <c r="F50" s="41">
        <v>70400</v>
      </c>
      <c r="G50" s="53">
        <v>36371</v>
      </c>
      <c r="H50" s="53">
        <v>24985</v>
      </c>
    </row>
    <row r="51" spans="1:8" x14ac:dyDescent="0.15">
      <c r="A51" s="42">
        <v>1049</v>
      </c>
      <c r="B51" t="s">
        <v>709</v>
      </c>
      <c r="C51" s="42" t="s">
        <v>148</v>
      </c>
      <c r="D51" s="42" t="s">
        <v>149</v>
      </c>
      <c r="E51" s="42" t="s">
        <v>184</v>
      </c>
      <c r="F51" s="41">
        <v>97300</v>
      </c>
      <c r="G51" s="53">
        <v>36443</v>
      </c>
      <c r="H51" s="53">
        <v>23585</v>
      </c>
    </row>
    <row r="52" spans="1:8" x14ac:dyDescent="0.15">
      <c r="A52" s="42">
        <v>1050</v>
      </c>
      <c r="B52" t="s">
        <v>396</v>
      </c>
      <c r="C52" s="42" t="s">
        <v>148</v>
      </c>
      <c r="D52" s="42" t="s">
        <v>14</v>
      </c>
      <c r="E52" s="42" t="s">
        <v>176</v>
      </c>
      <c r="F52" s="41">
        <v>52000</v>
      </c>
      <c r="G52" s="53">
        <v>36459</v>
      </c>
      <c r="H52" s="53">
        <v>24288</v>
      </c>
    </row>
    <row r="53" spans="1:8" x14ac:dyDescent="0.15">
      <c r="A53" s="42">
        <v>1051</v>
      </c>
      <c r="B53" t="s">
        <v>397</v>
      </c>
      <c r="C53" s="42" t="s">
        <v>148</v>
      </c>
      <c r="D53" s="42" t="s">
        <v>14</v>
      </c>
      <c r="E53" s="42" t="s">
        <v>184</v>
      </c>
      <c r="F53" s="41">
        <v>66100</v>
      </c>
      <c r="G53" s="53">
        <v>36495</v>
      </c>
      <c r="H53" s="53">
        <v>28538</v>
      </c>
    </row>
    <row r="54" spans="1:8" x14ac:dyDescent="0.15">
      <c r="A54" s="42">
        <v>1052</v>
      </c>
      <c r="B54" t="s">
        <v>398</v>
      </c>
      <c r="C54" s="42" t="s">
        <v>141</v>
      </c>
      <c r="D54" s="42" t="s">
        <v>143</v>
      </c>
      <c r="E54" s="42" t="s">
        <v>203</v>
      </c>
      <c r="F54" s="41">
        <v>62000</v>
      </c>
      <c r="G54" s="53">
        <v>36552</v>
      </c>
      <c r="H54" s="53">
        <v>28532</v>
      </c>
    </row>
    <row r="55" spans="1:8" x14ac:dyDescent="0.15">
      <c r="A55" s="42">
        <v>1053</v>
      </c>
      <c r="B55" t="s">
        <v>399</v>
      </c>
      <c r="C55" s="42" t="s">
        <v>141</v>
      </c>
      <c r="D55" s="42" t="s">
        <v>15</v>
      </c>
      <c r="E55" s="42" t="s">
        <v>165</v>
      </c>
      <c r="F55" s="41">
        <v>84700</v>
      </c>
      <c r="G55" s="53">
        <v>36582</v>
      </c>
      <c r="H55" s="53">
        <v>29571</v>
      </c>
    </row>
    <row r="56" spans="1:8" x14ac:dyDescent="0.15">
      <c r="A56" s="42">
        <v>1054</v>
      </c>
      <c r="B56" t="s">
        <v>400</v>
      </c>
      <c r="C56" s="42" t="s">
        <v>141</v>
      </c>
      <c r="D56" s="42" t="s">
        <v>14</v>
      </c>
      <c r="E56" s="42" t="s">
        <v>176</v>
      </c>
      <c r="F56" s="41">
        <v>53500</v>
      </c>
      <c r="G56" s="53">
        <v>36649</v>
      </c>
      <c r="H56" s="53">
        <v>28521</v>
      </c>
    </row>
    <row r="57" spans="1:8" x14ac:dyDescent="0.15">
      <c r="A57" s="42">
        <v>1055</v>
      </c>
      <c r="B57" s="94" t="s">
        <v>401</v>
      </c>
      <c r="C57" s="42" t="s">
        <v>141</v>
      </c>
      <c r="D57" s="42" t="s">
        <v>159</v>
      </c>
      <c r="E57" s="42" t="s">
        <v>160</v>
      </c>
      <c r="F57" s="41">
        <v>62800</v>
      </c>
      <c r="G57" s="53">
        <v>36970</v>
      </c>
      <c r="H57" s="53">
        <v>26113</v>
      </c>
    </row>
    <row r="58" spans="1:8" x14ac:dyDescent="0.15">
      <c r="A58" s="42">
        <v>1056</v>
      </c>
      <c r="B58" s="94" t="s">
        <v>402</v>
      </c>
      <c r="C58" s="42" t="s">
        <v>141</v>
      </c>
      <c r="D58" s="42" t="s">
        <v>13</v>
      </c>
      <c r="E58" s="42" t="s">
        <v>200</v>
      </c>
      <c r="F58" s="41">
        <v>67900</v>
      </c>
      <c r="G58" s="53">
        <v>37080</v>
      </c>
      <c r="H58" s="53">
        <v>27765</v>
      </c>
    </row>
    <row r="59" spans="1:8" x14ac:dyDescent="0.15">
      <c r="A59" s="42">
        <v>1057</v>
      </c>
      <c r="B59" s="94" t="s">
        <v>403</v>
      </c>
      <c r="C59" s="42" t="s">
        <v>148</v>
      </c>
      <c r="D59" s="42" t="s">
        <v>149</v>
      </c>
      <c r="E59" s="42" t="s">
        <v>150</v>
      </c>
      <c r="F59" s="41">
        <v>64100</v>
      </c>
      <c r="G59" s="53">
        <v>37141</v>
      </c>
      <c r="H59" s="53">
        <v>25521</v>
      </c>
    </row>
    <row r="60" spans="1:8" x14ac:dyDescent="0.15">
      <c r="A60" s="42">
        <v>1058</v>
      </c>
      <c r="B60" s="94" t="s">
        <v>404</v>
      </c>
      <c r="C60" s="42" t="s">
        <v>148</v>
      </c>
      <c r="D60" s="42" t="s">
        <v>149</v>
      </c>
      <c r="E60" s="42" t="s">
        <v>184</v>
      </c>
      <c r="F60" s="41">
        <v>60600</v>
      </c>
      <c r="G60" s="53">
        <v>37182</v>
      </c>
      <c r="H60" s="53">
        <v>27751</v>
      </c>
    </row>
    <row r="61" spans="1:8" x14ac:dyDescent="0.15">
      <c r="A61" s="42">
        <v>1059</v>
      </c>
      <c r="B61" s="94" t="s">
        <v>405</v>
      </c>
      <c r="C61" s="42" t="s">
        <v>141</v>
      </c>
      <c r="D61" s="42" t="s">
        <v>159</v>
      </c>
      <c r="E61" s="42" t="s">
        <v>184</v>
      </c>
      <c r="F61" s="41">
        <v>71100</v>
      </c>
      <c r="G61" s="53">
        <v>37216</v>
      </c>
      <c r="H61" s="53">
        <v>29567</v>
      </c>
    </row>
    <row r="62" spans="1:8" x14ac:dyDescent="0.15">
      <c r="A62" s="42">
        <v>1060</v>
      </c>
      <c r="B62" s="94" t="s">
        <v>406</v>
      </c>
      <c r="C62" s="42" t="s">
        <v>141</v>
      </c>
      <c r="D62" s="42" t="s">
        <v>159</v>
      </c>
      <c r="E62" s="42" t="s">
        <v>277</v>
      </c>
      <c r="F62" s="41">
        <v>66400</v>
      </c>
      <c r="G62" s="53">
        <v>37227</v>
      </c>
      <c r="H62" s="53">
        <v>25195</v>
      </c>
    </row>
    <row r="63" spans="1:8" x14ac:dyDescent="0.15">
      <c r="A63" s="42">
        <v>1061</v>
      </c>
      <c r="B63" s="94" t="s">
        <v>407</v>
      </c>
      <c r="C63" s="42" t="s">
        <v>148</v>
      </c>
      <c r="D63" s="42" t="s">
        <v>159</v>
      </c>
      <c r="E63" s="42" t="s">
        <v>160</v>
      </c>
      <c r="F63" s="41">
        <v>64500</v>
      </c>
      <c r="G63" s="53">
        <v>37284</v>
      </c>
      <c r="H63" s="53">
        <v>23459</v>
      </c>
    </row>
    <row r="64" spans="1:8" x14ac:dyDescent="0.15">
      <c r="A64" s="42">
        <v>1062</v>
      </c>
      <c r="B64" s="94" t="s">
        <v>408</v>
      </c>
      <c r="C64" s="42" t="s">
        <v>148</v>
      </c>
      <c r="D64" s="42" t="s">
        <v>149</v>
      </c>
      <c r="E64" s="42" t="s">
        <v>197</v>
      </c>
      <c r="F64" s="41">
        <v>64700</v>
      </c>
      <c r="G64" s="53">
        <v>37338</v>
      </c>
      <c r="H64" s="53">
        <v>20619</v>
      </c>
    </row>
    <row r="65" spans="1:8" x14ac:dyDescent="0.15">
      <c r="A65" s="42">
        <v>1063</v>
      </c>
      <c r="B65" s="94" t="s">
        <v>409</v>
      </c>
      <c r="C65" s="42" t="s">
        <v>141</v>
      </c>
      <c r="D65" s="42" t="s">
        <v>14</v>
      </c>
      <c r="E65" s="42" t="s">
        <v>176</v>
      </c>
      <c r="F65" s="41">
        <v>77000</v>
      </c>
      <c r="G65" s="53">
        <v>37567</v>
      </c>
      <c r="H65" s="53">
        <v>20362</v>
      </c>
    </row>
    <row r="66" spans="1:8" x14ac:dyDescent="0.15">
      <c r="A66" s="42">
        <v>1064</v>
      </c>
      <c r="B66" s="94" t="s">
        <v>410</v>
      </c>
      <c r="C66" s="42" t="s">
        <v>148</v>
      </c>
      <c r="D66" s="42" t="s">
        <v>13</v>
      </c>
      <c r="E66" s="42" t="s">
        <v>168</v>
      </c>
      <c r="F66" s="41">
        <v>59900</v>
      </c>
      <c r="G66" s="53">
        <v>37573</v>
      </c>
      <c r="H66" s="53">
        <v>21691</v>
      </c>
    </row>
    <row r="67" spans="1:8" x14ac:dyDescent="0.15">
      <c r="A67" s="42">
        <v>1065</v>
      </c>
      <c r="B67" s="94" t="s">
        <v>411</v>
      </c>
      <c r="C67" s="42" t="s">
        <v>148</v>
      </c>
      <c r="D67" s="42" t="s">
        <v>15</v>
      </c>
      <c r="E67" s="42" t="s">
        <v>286</v>
      </c>
      <c r="F67" s="41">
        <v>95500</v>
      </c>
      <c r="G67" s="53">
        <v>37692</v>
      </c>
      <c r="H67" s="53">
        <v>27553</v>
      </c>
    </row>
    <row r="68" spans="1:8" x14ac:dyDescent="0.15">
      <c r="A68" s="42">
        <v>1066</v>
      </c>
      <c r="B68" s="94" t="s">
        <v>412</v>
      </c>
      <c r="C68" s="42" t="s">
        <v>148</v>
      </c>
      <c r="D68" s="42" t="s">
        <v>14</v>
      </c>
      <c r="E68" s="42" t="s">
        <v>176</v>
      </c>
      <c r="F68" s="41">
        <v>70700</v>
      </c>
      <c r="G68" s="53">
        <v>37733</v>
      </c>
      <c r="H68" s="53">
        <v>22415</v>
      </c>
    </row>
    <row r="69" spans="1:8" x14ac:dyDescent="0.15">
      <c r="A69" s="42">
        <v>1067</v>
      </c>
      <c r="B69" s="94" t="s">
        <v>413</v>
      </c>
      <c r="C69" s="42" t="s">
        <v>148</v>
      </c>
      <c r="D69" s="42" t="s">
        <v>143</v>
      </c>
      <c r="E69" s="42" t="s">
        <v>168</v>
      </c>
      <c r="F69" s="41">
        <v>68600</v>
      </c>
      <c r="G69" s="53">
        <v>37737</v>
      </c>
      <c r="H69" s="53">
        <v>23367</v>
      </c>
    </row>
    <row r="70" spans="1:8" x14ac:dyDescent="0.15">
      <c r="A70" s="42">
        <v>1068</v>
      </c>
      <c r="B70" s="94" t="s">
        <v>414</v>
      </c>
      <c r="C70" s="42" t="s">
        <v>148</v>
      </c>
      <c r="D70" s="42" t="s">
        <v>159</v>
      </c>
      <c r="E70" s="53" t="s">
        <v>179</v>
      </c>
      <c r="F70" s="41">
        <v>80900</v>
      </c>
      <c r="G70" s="53">
        <v>37749</v>
      </c>
      <c r="H70" s="53">
        <v>26195</v>
      </c>
    </row>
    <row r="71" spans="1:8" x14ac:dyDescent="0.15">
      <c r="A71" s="42">
        <v>1069</v>
      </c>
      <c r="B71" s="94" t="s">
        <v>415</v>
      </c>
      <c r="C71" s="42" t="s">
        <v>148</v>
      </c>
      <c r="D71" s="42" t="s">
        <v>143</v>
      </c>
      <c r="E71" s="42" t="s">
        <v>192</v>
      </c>
      <c r="F71" s="41">
        <v>43900</v>
      </c>
      <c r="G71" s="53">
        <v>37873</v>
      </c>
      <c r="H71" s="53">
        <v>27916</v>
      </c>
    </row>
    <row r="72" spans="1:8" x14ac:dyDescent="0.15">
      <c r="A72" s="42">
        <v>1070</v>
      </c>
      <c r="B72" s="94" t="s">
        <v>416</v>
      </c>
      <c r="C72" s="42" t="s">
        <v>148</v>
      </c>
      <c r="D72" s="42" t="s">
        <v>149</v>
      </c>
      <c r="E72" s="42" t="s">
        <v>197</v>
      </c>
      <c r="F72" s="41">
        <v>40000</v>
      </c>
      <c r="G72" s="53">
        <v>38015</v>
      </c>
      <c r="H72" s="53">
        <v>23080</v>
      </c>
    </row>
    <row r="73" spans="1:8" x14ac:dyDescent="0.15">
      <c r="A73" s="42">
        <v>1071</v>
      </c>
      <c r="B73" s="94" t="s">
        <v>417</v>
      </c>
      <c r="C73" s="42" t="s">
        <v>141</v>
      </c>
      <c r="D73" s="42" t="s">
        <v>14</v>
      </c>
      <c r="E73" s="42" t="s">
        <v>176</v>
      </c>
      <c r="F73" s="41">
        <v>74900</v>
      </c>
      <c r="G73" s="53">
        <v>38120</v>
      </c>
      <c r="H73" s="53">
        <v>27634</v>
      </c>
    </row>
    <row r="74" spans="1:8" x14ac:dyDescent="0.15">
      <c r="A74" s="42">
        <v>1072</v>
      </c>
      <c r="B74" s="94" t="s">
        <v>418</v>
      </c>
      <c r="C74" s="42" t="s">
        <v>141</v>
      </c>
      <c r="D74" s="42" t="s">
        <v>13</v>
      </c>
      <c r="E74" s="42" t="s">
        <v>200</v>
      </c>
      <c r="F74" s="41">
        <v>46100</v>
      </c>
      <c r="G74" s="53">
        <v>38200</v>
      </c>
      <c r="H74" s="53">
        <v>28707</v>
      </c>
    </row>
    <row r="75" spans="1:8" x14ac:dyDescent="0.15">
      <c r="A75" s="42">
        <v>1073</v>
      </c>
      <c r="B75" s="94" t="s">
        <v>419</v>
      </c>
      <c r="C75" s="42" t="s">
        <v>141</v>
      </c>
      <c r="D75" s="42" t="s">
        <v>159</v>
      </c>
      <c r="E75" s="42" t="s">
        <v>168</v>
      </c>
      <c r="F75" s="41">
        <v>38100</v>
      </c>
      <c r="G75" s="53">
        <v>38260</v>
      </c>
      <c r="H75" s="53">
        <v>29336</v>
      </c>
    </row>
    <row r="76" spans="1:8" x14ac:dyDescent="0.15">
      <c r="A76" s="42">
        <v>1074</v>
      </c>
      <c r="B76" s="94" t="s">
        <v>420</v>
      </c>
      <c r="C76" s="42" t="s">
        <v>148</v>
      </c>
      <c r="D76" s="42" t="s">
        <v>14</v>
      </c>
      <c r="E76" s="42" t="s">
        <v>176</v>
      </c>
      <c r="F76" s="41">
        <v>47200</v>
      </c>
      <c r="G76" s="53">
        <v>38302</v>
      </c>
      <c r="H76" s="53">
        <v>28497</v>
      </c>
    </row>
    <row r="77" spans="1:8" x14ac:dyDescent="0.15">
      <c r="A77" s="42">
        <v>1075</v>
      </c>
      <c r="B77" s="94" t="s">
        <v>421</v>
      </c>
      <c r="C77" s="42" t="s">
        <v>148</v>
      </c>
      <c r="D77" s="42" t="s">
        <v>143</v>
      </c>
      <c r="E77" s="42" t="s">
        <v>189</v>
      </c>
      <c r="F77" s="41">
        <v>67400</v>
      </c>
      <c r="G77" s="53">
        <v>38431</v>
      </c>
      <c r="H77" s="53">
        <v>22554</v>
      </c>
    </row>
    <row r="78" spans="1:8" x14ac:dyDescent="0.15">
      <c r="A78" s="42">
        <v>1076</v>
      </c>
      <c r="B78" s="94" t="s">
        <v>422</v>
      </c>
      <c r="C78" s="42" t="s">
        <v>148</v>
      </c>
      <c r="D78" s="42" t="s">
        <v>143</v>
      </c>
      <c r="E78" s="42" t="s">
        <v>168</v>
      </c>
      <c r="F78" s="41">
        <v>90500</v>
      </c>
      <c r="G78" s="53">
        <v>38445</v>
      </c>
      <c r="H78" s="53">
        <v>26688</v>
      </c>
    </row>
    <row r="79" spans="1:8" x14ac:dyDescent="0.15">
      <c r="A79" s="42">
        <v>1077</v>
      </c>
      <c r="B79" s="94" t="s">
        <v>710</v>
      </c>
      <c r="C79" s="42" t="s">
        <v>148</v>
      </c>
      <c r="D79" s="42" t="s">
        <v>143</v>
      </c>
      <c r="E79" s="42" t="s">
        <v>189</v>
      </c>
      <c r="F79" s="41">
        <v>78000</v>
      </c>
      <c r="G79" s="53">
        <v>38606</v>
      </c>
      <c r="H79" s="53">
        <v>27804</v>
      </c>
    </row>
    <row r="80" spans="1:8" x14ac:dyDescent="0.15">
      <c r="A80" s="42">
        <v>1078</v>
      </c>
      <c r="B80" s="94" t="s">
        <v>424</v>
      </c>
      <c r="C80" s="42" t="s">
        <v>148</v>
      </c>
      <c r="D80" s="42" t="s">
        <v>13</v>
      </c>
      <c r="E80" s="42" t="s">
        <v>156</v>
      </c>
      <c r="F80" s="41">
        <v>60100</v>
      </c>
      <c r="G80" s="53">
        <v>38662</v>
      </c>
      <c r="H80" s="53">
        <v>27022</v>
      </c>
    </row>
    <row r="81" spans="1:8" x14ac:dyDescent="0.15">
      <c r="A81" s="42">
        <v>1079</v>
      </c>
      <c r="B81" s="94" t="s">
        <v>425</v>
      </c>
      <c r="C81" s="42" t="s">
        <v>141</v>
      </c>
      <c r="D81" s="42" t="s">
        <v>14</v>
      </c>
      <c r="E81" s="42" t="s">
        <v>176</v>
      </c>
      <c r="F81" s="41">
        <v>69100</v>
      </c>
      <c r="G81" s="53">
        <v>38719</v>
      </c>
      <c r="H81" s="53">
        <v>23690</v>
      </c>
    </row>
    <row r="82" spans="1:8" x14ac:dyDescent="0.15">
      <c r="A82" s="42">
        <v>1080</v>
      </c>
      <c r="B82" s="94" t="s">
        <v>426</v>
      </c>
      <c r="C82" s="42" t="s">
        <v>141</v>
      </c>
      <c r="D82" s="42" t="s">
        <v>143</v>
      </c>
      <c r="E82" s="42" t="s">
        <v>144</v>
      </c>
      <c r="F82" s="41">
        <v>35400</v>
      </c>
      <c r="G82" s="53">
        <v>38794</v>
      </c>
      <c r="H82" s="53">
        <v>22030</v>
      </c>
    </row>
    <row r="83" spans="1:8" x14ac:dyDescent="0.15">
      <c r="A83" s="42">
        <v>1081</v>
      </c>
      <c r="B83" s="94" t="s">
        <v>427</v>
      </c>
      <c r="C83" s="42" t="s">
        <v>141</v>
      </c>
      <c r="D83" s="42" t="s">
        <v>143</v>
      </c>
      <c r="E83" s="42" t="s">
        <v>144</v>
      </c>
      <c r="F83" s="41">
        <v>40600</v>
      </c>
      <c r="G83" s="53">
        <v>38808</v>
      </c>
      <c r="H83" s="53">
        <v>27528</v>
      </c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021"/>
  <sheetViews>
    <sheetView workbookViewId="0"/>
  </sheetViews>
  <sheetFormatPr baseColWidth="10" defaultColWidth="9.1640625" defaultRowHeight="15" x14ac:dyDescent="0.2"/>
  <cols>
    <col min="1" max="1" width="37.5" style="85" bestFit="1" customWidth="1"/>
    <col min="2" max="2" width="10.5" style="85" bestFit="1" customWidth="1"/>
    <col min="3" max="3" width="14" style="85" bestFit="1" customWidth="1"/>
    <col min="4" max="4" width="19.1640625" style="85" bestFit="1" customWidth="1"/>
    <col min="5" max="5" width="13" style="85" bestFit="1" customWidth="1"/>
    <col min="6" max="6" width="15.1640625" style="85" bestFit="1" customWidth="1"/>
    <col min="7" max="7" width="11" style="85" bestFit="1" customWidth="1"/>
    <col min="8" max="8" width="7.6640625" style="85" bestFit="1" customWidth="1"/>
    <col min="9" max="10" width="12.6640625" style="85" bestFit="1" customWidth="1"/>
    <col min="11" max="16384" width="9.1640625" style="85"/>
  </cols>
  <sheetData>
    <row r="1" spans="1:9" x14ac:dyDescent="0.2">
      <c r="A1" t="s">
        <v>517</v>
      </c>
      <c r="B1" t="s">
        <v>518</v>
      </c>
      <c r="C1" t="s">
        <v>315</v>
      </c>
      <c r="D1" t="s">
        <v>519</v>
      </c>
      <c r="E1" t="s">
        <v>520</v>
      </c>
      <c r="F1" t="s">
        <v>521</v>
      </c>
      <c r="G1" t="s">
        <v>522</v>
      </c>
      <c r="H1" t="s">
        <v>58</v>
      </c>
      <c r="I1" t="s">
        <v>523</v>
      </c>
    </row>
    <row r="2" spans="1:9" x14ac:dyDescent="0.2">
      <c r="A2" t="s">
        <v>524</v>
      </c>
      <c r="B2" t="s">
        <v>525</v>
      </c>
      <c r="C2" t="s">
        <v>526</v>
      </c>
      <c r="D2" t="s">
        <v>527</v>
      </c>
      <c r="E2" s="52">
        <v>43540</v>
      </c>
      <c r="F2" s="52">
        <v>43542</v>
      </c>
      <c r="G2">
        <v>18.7</v>
      </c>
      <c r="H2">
        <v>99.99</v>
      </c>
      <c r="I2">
        <f>PivotTables3!$G2*PivotTables3!$H2</f>
        <v>1869.8129999999999</v>
      </c>
    </row>
    <row r="3" spans="1:9" x14ac:dyDescent="0.2">
      <c r="A3" t="s">
        <v>528</v>
      </c>
      <c r="B3" t="s">
        <v>529</v>
      </c>
      <c r="C3" t="s">
        <v>530</v>
      </c>
      <c r="D3" t="s">
        <v>531</v>
      </c>
      <c r="E3" s="52">
        <v>43824</v>
      </c>
      <c r="F3" s="52">
        <v>43824</v>
      </c>
      <c r="G3">
        <v>6</v>
      </c>
      <c r="H3">
        <v>299</v>
      </c>
      <c r="I3">
        <f>PivotTables3!$G3*PivotTables3!$H3</f>
        <v>1794</v>
      </c>
    </row>
    <row r="4" spans="1:9" x14ac:dyDescent="0.2">
      <c r="A4" t="s">
        <v>532</v>
      </c>
      <c r="B4" t="s">
        <v>533</v>
      </c>
      <c r="C4" t="s">
        <v>526</v>
      </c>
      <c r="D4" t="s">
        <v>534</v>
      </c>
      <c r="E4" s="52">
        <v>43584</v>
      </c>
      <c r="F4" s="52">
        <v>43589</v>
      </c>
      <c r="G4">
        <v>12.9</v>
      </c>
      <c r="H4">
        <v>349</v>
      </c>
      <c r="I4">
        <f>PivotTables3!$G4*PivotTables3!$H4</f>
        <v>4502.1000000000004</v>
      </c>
    </row>
    <row r="5" spans="1:9" x14ac:dyDescent="0.2">
      <c r="A5" t="s">
        <v>535</v>
      </c>
      <c r="B5" t="s">
        <v>536</v>
      </c>
      <c r="C5" t="s">
        <v>537</v>
      </c>
      <c r="D5" t="s">
        <v>538</v>
      </c>
      <c r="E5" s="52">
        <v>43718</v>
      </c>
      <c r="F5" s="52">
        <v>43722</v>
      </c>
      <c r="G5">
        <v>24.7</v>
      </c>
      <c r="H5">
        <v>295.19</v>
      </c>
      <c r="I5">
        <f>PivotTables3!$G5*PivotTables3!$H5</f>
        <v>7291.1929999999993</v>
      </c>
    </row>
    <row r="6" spans="1:9" x14ac:dyDescent="0.2">
      <c r="A6" t="s">
        <v>539</v>
      </c>
      <c r="B6" t="s">
        <v>540</v>
      </c>
      <c r="C6" t="s">
        <v>530</v>
      </c>
      <c r="D6" t="s">
        <v>541</v>
      </c>
      <c r="E6" s="52">
        <v>43723</v>
      </c>
      <c r="F6" s="52">
        <v>43726</v>
      </c>
      <c r="G6">
        <v>24.1</v>
      </c>
      <c r="H6">
        <v>134.99</v>
      </c>
      <c r="I6">
        <f>PivotTables3!$G6*PivotTables3!$H6</f>
        <v>3253.2590000000005</v>
      </c>
    </row>
    <row r="7" spans="1:9" x14ac:dyDescent="0.2">
      <c r="A7" t="s">
        <v>542</v>
      </c>
      <c r="B7" t="s">
        <v>540</v>
      </c>
      <c r="C7" t="s">
        <v>530</v>
      </c>
      <c r="D7" t="s">
        <v>543</v>
      </c>
      <c r="E7" s="52">
        <v>43475</v>
      </c>
      <c r="F7" s="52">
        <v>43476</v>
      </c>
      <c r="G7">
        <v>7.7</v>
      </c>
      <c r="H7">
        <v>285.99</v>
      </c>
      <c r="I7">
        <f>PivotTables3!$G7*PivotTables3!$H7</f>
        <v>2202.123</v>
      </c>
    </row>
    <row r="8" spans="1:9" x14ac:dyDescent="0.2">
      <c r="A8" t="s">
        <v>544</v>
      </c>
      <c r="B8" t="s">
        <v>525</v>
      </c>
      <c r="C8" t="s">
        <v>536</v>
      </c>
      <c r="D8" t="s">
        <v>543</v>
      </c>
      <c r="E8" s="52">
        <v>43470</v>
      </c>
      <c r="F8" s="52">
        <v>43475</v>
      </c>
      <c r="G8">
        <v>16.399999999999999</v>
      </c>
      <c r="H8">
        <v>285.99</v>
      </c>
      <c r="I8">
        <f>PivotTables3!$G8*PivotTables3!$H8</f>
        <v>4690.2359999999999</v>
      </c>
    </row>
    <row r="9" spans="1:9" x14ac:dyDescent="0.2">
      <c r="A9" t="s">
        <v>545</v>
      </c>
      <c r="B9" t="s">
        <v>525</v>
      </c>
      <c r="C9" t="s">
        <v>537</v>
      </c>
      <c r="D9" t="s">
        <v>543</v>
      </c>
      <c r="E9" s="52">
        <v>43708</v>
      </c>
      <c r="F9" s="52">
        <v>43713</v>
      </c>
      <c r="G9">
        <v>13.4</v>
      </c>
      <c r="H9">
        <v>285.99</v>
      </c>
      <c r="I9">
        <f>PivotTables3!$G9*PivotTables3!$H9</f>
        <v>3832.2660000000001</v>
      </c>
    </row>
    <row r="10" spans="1:9" x14ac:dyDescent="0.2">
      <c r="A10" t="s">
        <v>546</v>
      </c>
      <c r="B10" t="s">
        <v>529</v>
      </c>
      <c r="C10" t="s">
        <v>526</v>
      </c>
      <c r="D10" t="s">
        <v>538</v>
      </c>
      <c r="E10" s="52">
        <v>43485</v>
      </c>
      <c r="F10" s="52">
        <v>43488</v>
      </c>
      <c r="G10">
        <v>20.5</v>
      </c>
      <c r="H10">
        <v>295.19</v>
      </c>
      <c r="I10">
        <f>PivotTables3!$G10*PivotTables3!$H10</f>
        <v>6051.3949999999995</v>
      </c>
    </row>
    <row r="11" spans="1:9" x14ac:dyDescent="0.2">
      <c r="A11" t="s">
        <v>547</v>
      </c>
      <c r="B11" t="s">
        <v>529</v>
      </c>
      <c r="C11" t="s">
        <v>548</v>
      </c>
      <c r="D11" t="s">
        <v>527</v>
      </c>
      <c r="E11" s="52">
        <v>43477</v>
      </c>
      <c r="F11" s="52">
        <v>43481</v>
      </c>
      <c r="G11">
        <v>5.8</v>
      </c>
      <c r="H11">
        <v>99.99</v>
      </c>
      <c r="I11">
        <f>PivotTables3!$G11*PivotTables3!$H11</f>
        <v>579.94200000000001</v>
      </c>
    </row>
    <row r="12" spans="1:9" x14ac:dyDescent="0.2">
      <c r="A12" t="s">
        <v>546</v>
      </c>
      <c r="B12" t="s">
        <v>540</v>
      </c>
      <c r="C12" t="s">
        <v>530</v>
      </c>
      <c r="D12" t="s">
        <v>549</v>
      </c>
      <c r="E12" s="52">
        <v>43537</v>
      </c>
      <c r="F12" s="52">
        <v>43539</v>
      </c>
      <c r="G12">
        <v>12.1</v>
      </c>
      <c r="H12">
        <v>154.94999999999999</v>
      </c>
      <c r="I12">
        <f>PivotTables3!$G12*PivotTables3!$H12</f>
        <v>1874.8949999999998</v>
      </c>
    </row>
    <row r="13" spans="1:9" x14ac:dyDescent="0.2">
      <c r="A13" t="s">
        <v>550</v>
      </c>
      <c r="B13" t="s">
        <v>525</v>
      </c>
      <c r="C13" t="s">
        <v>551</v>
      </c>
      <c r="D13" t="s">
        <v>527</v>
      </c>
      <c r="E13" s="52">
        <v>43587</v>
      </c>
      <c r="F13" s="52">
        <v>43593</v>
      </c>
      <c r="G13">
        <v>6.9</v>
      </c>
      <c r="H13">
        <v>99.99</v>
      </c>
      <c r="I13">
        <f>PivotTables3!$G13*PivotTables3!$H13</f>
        <v>689.93100000000004</v>
      </c>
    </row>
    <row r="14" spans="1:9" x14ac:dyDescent="0.2">
      <c r="A14" t="s">
        <v>552</v>
      </c>
      <c r="B14" t="s">
        <v>529</v>
      </c>
      <c r="C14" t="s">
        <v>553</v>
      </c>
      <c r="D14" t="s">
        <v>549</v>
      </c>
      <c r="E14" s="52">
        <v>43546</v>
      </c>
      <c r="F14" s="52">
        <v>43547</v>
      </c>
      <c r="G14">
        <v>15.8</v>
      </c>
      <c r="H14">
        <v>154.94999999999999</v>
      </c>
      <c r="I14">
        <f>PivotTables3!$G14*PivotTables3!$H14</f>
        <v>2448.21</v>
      </c>
    </row>
    <row r="15" spans="1:9" x14ac:dyDescent="0.2">
      <c r="A15" t="s">
        <v>554</v>
      </c>
      <c r="B15" t="s">
        <v>529</v>
      </c>
      <c r="C15" t="s">
        <v>553</v>
      </c>
      <c r="D15" t="s">
        <v>541</v>
      </c>
      <c r="E15" s="52">
        <v>43752</v>
      </c>
      <c r="F15" s="52">
        <v>43753</v>
      </c>
      <c r="G15">
        <v>10.5</v>
      </c>
      <c r="H15">
        <v>134.99</v>
      </c>
      <c r="I15">
        <f>PivotTables3!$G15*PivotTables3!$H15</f>
        <v>1417.395</v>
      </c>
    </row>
    <row r="16" spans="1:9" x14ac:dyDescent="0.2">
      <c r="A16" t="s">
        <v>555</v>
      </c>
      <c r="B16" t="s">
        <v>533</v>
      </c>
      <c r="C16" t="s">
        <v>551</v>
      </c>
      <c r="D16" t="s">
        <v>549</v>
      </c>
      <c r="E16" s="52">
        <v>43616</v>
      </c>
      <c r="F16" s="52">
        <v>43618</v>
      </c>
      <c r="G16">
        <v>8.3000000000000007</v>
      </c>
      <c r="H16">
        <v>154.94999999999999</v>
      </c>
      <c r="I16">
        <f>PivotTables3!$G16*PivotTables3!$H16</f>
        <v>1286.085</v>
      </c>
    </row>
    <row r="17" spans="1:9" x14ac:dyDescent="0.2">
      <c r="A17" t="s">
        <v>556</v>
      </c>
      <c r="B17" t="s">
        <v>525</v>
      </c>
      <c r="C17" t="s">
        <v>548</v>
      </c>
      <c r="D17" t="s">
        <v>557</v>
      </c>
      <c r="E17" s="52">
        <v>43704</v>
      </c>
      <c r="F17" s="52">
        <v>43706</v>
      </c>
      <c r="G17">
        <v>25</v>
      </c>
      <c r="H17">
        <v>329.25</v>
      </c>
      <c r="I17">
        <f>PivotTables3!$G17*PivotTables3!$H17</f>
        <v>8231.25</v>
      </c>
    </row>
    <row r="18" spans="1:9" x14ac:dyDescent="0.2">
      <c r="A18" t="s">
        <v>558</v>
      </c>
      <c r="B18" t="s">
        <v>536</v>
      </c>
      <c r="C18" t="s">
        <v>537</v>
      </c>
      <c r="D18" t="s">
        <v>534</v>
      </c>
      <c r="E18" s="52">
        <v>43469</v>
      </c>
      <c r="F18" s="52">
        <v>43474</v>
      </c>
      <c r="G18">
        <v>11</v>
      </c>
      <c r="H18">
        <v>349</v>
      </c>
      <c r="I18">
        <f>PivotTables3!$G18*PivotTables3!$H18</f>
        <v>3839</v>
      </c>
    </row>
    <row r="19" spans="1:9" x14ac:dyDescent="0.2">
      <c r="A19" t="s">
        <v>545</v>
      </c>
      <c r="B19" t="s">
        <v>533</v>
      </c>
      <c r="C19" t="s">
        <v>559</v>
      </c>
      <c r="D19" t="s">
        <v>541</v>
      </c>
      <c r="E19" s="52">
        <v>43499</v>
      </c>
      <c r="F19" s="52">
        <v>43505</v>
      </c>
      <c r="G19">
        <v>19.5</v>
      </c>
      <c r="H19">
        <v>134.99</v>
      </c>
      <c r="I19">
        <f>PivotTables3!$G19*PivotTables3!$H19</f>
        <v>2632.3050000000003</v>
      </c>
    </row>
    <row r="20" spans="1:9" x14ac:dyDescent="0.2">
      <c r="A20" t="s">
        <v>552</v>
      </c>
      <c r="B20" t="s">
        <v>525</v>
      </c>
      <c r="C20" t="s">
        <v>551</v>
      </c>
      <c r="D20" t="s">
        <v>541</v>
      </c>
      <c r="E20" s="52">
        <v>43542</v>
      </c>
      <c r="F20" s="52">
        <v>43547</v>
      </c>
      <c r="G20">
        <v>16.8</v>
      </c>
      <c r="H20">
        <v>134.99</v>
      </c>
      <c r="I20">
        <f>PivotTables3!$G20*PivotTables3!$H20</f>
        <v>2267.8320000000003</v>
      </c>
    </row>
    <row r="21" spans="1:9" x14ac:dyDescent="0.2">
      <c r="A21" t="s">
        <v>560</v>
      </c>
      <c r="B21" t="s">
        <v>525</v>
      </c>
      <c r="C21" t="s">
        <v>548</v>
      </c>
      <c r="D21" t="s">
        <v>549</v>
      </c>
      <c r="E21" s="52">
        <v>43643</v>
      </c>
      <c r="F21" s="52">
        <v>43648</v>
      </c>
      <c r="G21">
        <v>12.5</v>
      </c>
      <c r="H21">
        <v>154.94999999999999</v>
      </c>
      <c r="I21">
        <f>PivotTables3!$G21*PivotTables3!$H21</f>
        <v>1936.8749999999998</v>
      </c>
    </row>
    <row r="22" spans="1:9" x14ac:dyDescent="0.2">
      <c r="A22" t="s">
        <v>561</v>
      </c>
      <c r="B22" t="s">
        <v>525</v>
      </c>
      <c r="C22" t="s">
        <v>562</v>
      </c>
      <c r="D22" t="s">
        <v>534</v>
      </c>
      <c r="E22" s="52">
        <v>43493</v>
      </c>
      <c r="F22" s="52">
        <v>43499</v>
      </c>
      <c r="G22">
        <v>21.5</v>
      </c>
      <c r="H22">
        <v>349</v>
      </c>
      <c r="I22">
        <f>PivotTables3!$G22*PivotTables3!$H22</f>
        <v>7503.5</v>
      </c>
    </row>
    <row r="23" spans="1:9" x14ac:dyDescent="0.2">
      <c r="A23" t="s">
        <v>563</v>
      </c>
      <c r="B23" t="s">
        <v>525</v>
      </c>
      <c r="C23" t="s">
        <v>530</v>
      </c>
      <c r="D23" t="s">
        <v>531</v>
      </c>
      <c r="E23" s="52">
        <v>43555</v>
      </c>
      <c r="F23" s="52">
        <v>43555</v>
      </c>
      <c r="G23">
        <v>13.5</v>
      </c>
      <c r="H23">
        <v>299</v>
      </c>
      <c r="I23">
        <f>PivotTables3!$G23*PivotTables3!$H23</f>
        <v>4036.5</v>
      </c>
    </row>
    <row r="24" spans="1:9" x14ac:dyDescent="0.2">
      <c r="A24" t="s">
        <v>554</v>
      </c>
      <c r="B24" t="s">
        <v>536</v>
      </c>
      <c r="C24" t="s">
        <v>548</v>
      </c>
      <c r="D24" t="s">
        <v>538</v>
      </c>
      <c r="E24" s="52">
        <v>43653</v>
      </c>
      <c r="F24" s="52">
        <v>43654</v>
      </c>
      <c r="G24">
        <v>13.7</v>
      </c>
      <c r="H24">
        <v>295.19</v>
      </c>
      <c r="I24">
        <f>PivotTables3!$G24*PivotTables3!$H24</f>
        <v>4044.1029999999996</v>
      </c>
    </row>
    <row r="25" spans="1:9" x14ac:dyDescent="0.2">
      <c r="A25" t="s">
        <v>564</v>
      </c>
      <c r="B25" t="s">
        <v>525</v>
      </c>
      <c r="C25" t="s">
        <v>537</v>
      </c>
      <c r="D25" t="s">
        <v>549</v>
      </c>
      <c r="E25" s="52">
        <v>43730</v>
      </c>
      <c r="F25" s="52">
        <v>43733</v>
      </c>
      <c r="G25">
        <v>16.3</v>
      </c>
      <c r="H25">
        <v>154.94999999999999</v>
      </c>
      <c r="I25">
        <f>PivotTables3!$G25*PivotTables3!$H25</f>
        <v>2525.6849999999999</v>
      </c>
    </row>
    <row r="26" spans="1:9" x14ac:dyDescent="0.2">
      <c r="A26" t="s">
        <v>565</v>
      </c>
      <c r="B26" t="s">
        <v>525</v>
      </c>
      <c r="C26" t="s">
        <v>548</v>
      </c>
      <c r="D26" t="s">
        <v>566</v>
      </c>
      <c r="E26" s="52">
        <v>43546</v>
      </c>
      <c r="F26" s="52">
        <v>43550</v>
      </c>
      <c r="G26">
        <v>20.399999999999999</v>
      </c>
      <c r="H26">
        <v>325</v>
      </c>
      <c r="I26">
        <f>PivotTables3!$G26*PivotTables3!$H26</f>
        <v>6629.9999999999991</v>
      </c>
    </row>
    <row r="27" spans="1:9" x14ac:dyDescent="0.2">
      <c r="A27" t="s">
        <v>567</v>
      </c>
      <c r="B27" t="s">
        <v>533</v>
      </c>
      <c r="C27" t="s">
        <v>536</v>
      </c>
      <c r="D27" t="s">
        <v>566</v>
      </c>
      <c r="E27" s="52">
        <v>43588</v>
      </c>
      <c r="F27" s="52">
        <v>43589</v>
      </c>
      <c r="G27">
        <v>23.7</v>
      </c>
      <c r="H27">
        <v>325</v>
      </c>
      <c r="I27">
        <f>PivotTables3!$G27*PivotTables3!$H27</f>
        <v>7702.5</v>
      </c>
    </row>
    <row r="28" spans="1:9" x14ac:dyDescent="0.2">
      <c r="A28" t="s">
        <v>568</v>
      </c>
      <c r="B28" t="s">
        <v>536</v>
      </c>
      <c r="C28" t="s">
        <v>562</v>
      </c>
      <c r="D28" t="s">
        <v>543</v>
      </c>
      <c r="E28" s="52">
        <v>43739</v>
      </c>
      <c r="F28" s="52">
        <v>43740</v>
      </c>
      <c r="G28">
        <v>12.3</v>
      </c>
      <c r="H28">
        <v>285.99</v>
      </c>
      <c r="I28">
        <f>PivotTables3!$G28*PivotTables3!$H28</f>
        <v>3517.6770000000001</v>
      </c>
    </row>
    <row r="29" spans="1:9" x14ac:dyDescent="0.2">
      <c r="A29" t="s">
        <v>539</v>
      </c>
      <c r="B29" t="s">
        <v>529</v>
      </c>
      <c r="C29" t="s">
        <v>553</v>
      </c>
      <c r="D29" t="s">
        <v>531</v>
      </c>
      <c r="E29" s="52">
        <v>43732</v>
      </c>
      <c r="F29" s="52">
        <v>43733</v>
      </c>
      <c r="G29">
        <v>19.899999999999999</v>
      </c>
      <c r="H29">
        <v>299</v>
      </c>
      <c r="I29">
        <f>PivotTables3!$G29*PivotTables3!$H29</f>
        <v>5950.0999999999995</v>
      </c>
    </row>
    <row r="30" spans="1:9" x14ac:dyDescent="0.2">
      <c r="A30" t="s">
        <v>535</v>
      </c>
      <c r="B30" t="s">
        <v>540</v>
      </c>
      <c r="C30" t="s">
        <v>551</v>
      </c>
      <c r="D30" t="s">
        <v>538</v>
      </c>
      <c r="E30" s="52">
        <v>43492</v>
      </c>
      <c r="F30" s="52">
        <v>43495</v>
      </c>
      <c r="G30">
        <v>12.3</v>
      </c>
      <c r="H30">
        <v>295.19</v>
      </c>
      <c r="I30">
        <f>PivotTables3!$G30*PivotTables3!$H30</f>
        <v>3630.837</v>
      </c>
    </row>
    <row r="31" spans="1:9" x14ac:dyDescent="0.2">
      <c r="A31" t="s">
        <v>539</v>
      </c>
      <c r="B31" t="s">
        <v>536</v>
      </c>
      <c r="C31" t="s">
        <v>548</v>
      </c>
      <c r="D31" t="s">
        <v>557</v>
      </c>
      <c r="E31" s="52">
        <v>43596</v>
      </c>
      <c r="F31" s="52">
        <v>43600</v>
      </c>
      <c r="G31">
        <v>8.1</v>
      </c>
      <c r="H31">
        <v>329.25</v>
      </c>
      <c r="I31">
        <f>PivotTables3!$G31*PivotTables3!$H31</f>
        <v>2666.9249999999997</v>
      </c>
    </row>
    <row r="32" spans="1:9" x14ac:dyDescent="0.2">
      <c r="A32" t="s">
        <v>568</v>
      </c>
      <c r="B32" t="s">
        <v>536</v>
      </c>
      <c r="C32" t="s">
        <v>530</v>
      </c>
      <c r="D32" t="s">
        <v>557</v>
      </c>
      <c r="E32" s="52">
        <v>43806</v>
      </c>
      <c r="F32" s="52">
        <v>43810</v>
      </c>
      <c r="G32">
        <v>23.9</v>
      </c>
      <c r="H32">
        <v>329.25</v>
      </c>
      <c r="I32">
        <f>PivotTables3!$G32*PivotTables3!$H32</f>
        <v>7869.0749999999998</v>
      </c>
    </row>
    <row r="33" spans="1:9" x14ac:dyDescent="0.2">
      <c r="A33" t="s">
        <v>554</v>
      </c>
      <c r="B33" t="s">
        <v>529</v>
      </c>
      <c r="C33" t="s">
        <v>553</v>
      </c>
      <c r="D33" t="s">
        <v>541</v>
      </c>
      <c r="E33" s="52">
        <v>43810</v>
      </c>
      <c r="F33" s="52">
        <v>43816</v>
      </c>
      <c r="G33">
        <v>12.2</v>
      </c>
      <c r="H33">
        <v>134.99</v>
      </c>
      <c r="I33">
        <f>PivotTables3!$G33*PivotTables3!$H33</f>
        <v>1646.8779999999999</v>
      </c>
    </row>
    <row r="34" spans="1:9" x14ac:dyDescent="0.2">
      <c r="A34" t="s">
        <v>569</v>
      </c>
      <c r="B34" t="s">
        <v>536</v>
      </c>
      <c r="C34" t="s">
        <v>562</v>
      </c>
      <c r="D34" t="s">
        <v>541</v>
      </c>
      <c r="E34" s="52">
        <v>43560</v>
      </c>
      <c r="F34" s="52">
        <v>43562</v>
      </c>
      <c r="G34">
        <v>16.5</v>
      </c>
      <c r="H34">
        <v>134.99</v>
      </c>
      <c r="I34">
        <f>PivotTables3!$G34*PivotTables3!$H34</f>
        <v>2227.335</v>
      </c>
    </row>
    <row r="35" spans="1:9" x14ac:dyDescent="0.2">
      <c r="A35" t="s">
        <v>565</v>
      </c>
      <c r="B35" t="s">
        <v>536</v>
      </c>
      <c r="C35" t="s">
        <v>526</v>
      </c>
      <c r="D35" t="s">
        <v>543</v>
      </c>
      <c r="E35" s="52">
        <v>43672</v>
      </c>
      <c r="F35" s="52">
        <v>43675</v>
      </c>
      <c r="G35">
        <v>21.7</v>
      </c>
      <c r="H35">
        <v>285.99</v>
      </c>
      <c r="I35">
        <f>PivotTables3!$G35*PivotTables3!$H35</f>
        <v>6205.9830000000002</v>
      </c>
    </row>
    <row r="36" spans="1:9" x14ac:dyDescent="0.2">
      <c r="A36" t="s">
        <v>570</v>
      </c>
      <c r="B36" t="s">
        <v>533</v>
      </c>
      <c r="C36" t="s">
        <v>530</v>
      </c>
      <c r="D36" t="s">
        <v>534</v>
      </c>
      <c r="E36" s="52">
        <v>43780</v>
      </c>
      <c r="F36" s="52">
        <v>43786</v>
      </c>
      <c r="G36">
        <v>7.5</v>
      </c>
      <c r="H36">
        <v>349</v>
      </c>
      <c r="I36">
        <f>PivotTables3!$G36*PivotTables3!$H36</f>
        <v>2617.5</v>
      </c>
    </row>
    <row r="37" spans="1:9" x14ac:dyDescent="0.2">
      <c r="A37" t="s">
        <v>571</v>
      </c>
      <c r="B37" t="s">
        <v>536</v>
      </c>
      <c r="C37" t="s">
        <v>548</v>
      </c>
      <c r="D37" t="s">
        <v>566</v>
      </c>
      <c r="E37" s="52">
        <v>43806</v>
      </c>
      <c r="F37" s="52">
        <v>43809</v>
      </c>
      <c r="G37">
        <v>11.3</v>
      </c>
      <c r="H37">
        <v>325</v>
      </c>
      <c r="I37">
        <f>PivotTables3!$G37*PivotTables3!$H37</f>
        <v>3672.5000000000005</v>
      </c>
    </row>
    <row r="38" spans="1:9" x14ac:dyDescent="0.2">
      <c r="A38" t="s">
        <v>572</v>
      </c>
      <c r="B38" t="s">
        <v>529</v>
      </c>
      <c r="C38" t="s">
        <v>537</v>
      </c>
      <c r="D38" t="s">
        <v>557</v>
      </c>
      <c r="E38" s="52">
        <v>43642</v>
      </c>
      <c r="F38" s="52">
        <v>43642</v>
      </c>
      <c r="G38">
        <v>21.1</v>
      </c>
      <c r="H38">
        <v>329.25</v>
      </c>
      <c r="I38">
        <f>PivotTables3!$G38*PivotTables3!$H38</f>
        <v>6947.1750000000002</v>
      </c>
    </row>
    <row r="39" spans="1:9" x14ac:dyDescent="0.2">
      <c r="A39" t="s">
        <v>573</v>
      </c>
      <c r="B39" t="s">
        <v>533</v>
      </c>
      <c r="C39" t="s">
        <v>526</v>
      </c>
      <c r="D39" t="s">
        <v>549</v>
      </c>
      <c r="E39" s="52">
        <v>43507</v>
      </c>
      <c r="F39" s="52">
        <v>43512</v>
      </c>
      <c r="G39">
        <v>10.5</v>
      </c>
      <c r="H39">
        <v>154.94999999999999</v>
      </c>
      <c r="I39">
        <f>PivotTables3!$G39*PivotTables3!$H39</f>
        <v>1626.9749999999999</v>
      </c>
    </row>
    <row r="40" spans="1:9" x14ac:dyDescent="0.2">
      <c r="A40" t="s">
        <v>574</v>
      </c>
      <c r="B40" t="s">
        <v>540</v>
      </c>
      <c r="C40" t="s">
        <v>562</v>
      </c>
      <c r="D40" t="s">
        <v>541</v>
      </c>
      <c r="E40" s="52">
        <v>43719</v>
      </c>
      <c r="F40" s="52">
        <v>43719</v>
      </c>
      <c r="G40">
        <v>18.399999999999999</v>
      </c>
      <c r="H40">
        <v>134.99</v>
      </c>
      <c r="I40">
        <f>PivotTables3!$G40*PivotTables3!$H40</f>
        <v>2483.8159999999998</v>
      </c>
    </row>
    <row r="41" spans="1:9" x14ac:dyDescent="0.2">
      <c r="A41" t="s">
        <v>575</v>
      </c>
      <c r="B41" t="s">
        <v>540</v>
      </c>
      <c r="C41" t="s">
        <v>559</v>
      </c>
      <c r="D41" t="s">
        <v>557</v>
      </c>
      <c r="E41" s="52">
        <v>43575</v>
      </c>
      <c r="F41" s="52">
        <v>43576</v>
      </c>
      <c r="G41">
        <v>10.6</v>
      </c>
      <c r="H41">
        <v>329.25</v>
      </c>
      <c r="I41">
        <f>PivotTables3!$G41*PivotTables3!$H41</f>
        <v>3490.0499999999997</v>
      </c>
    </row>
    <row r="42" spans="1:9" x14ac:dyDescent="0.2">
      <c r="A42" t="s">
        <v>576</v>
      </c>
      <c r="B42" t="s">
        <v>533</v>
      </c>
      <c r="C42" t="s">
        <v>537</v>
      </c>
      <c r="D42" t="s">
        <v>549</v>
      </c>
      <c r="E42" s="52">
        <v>43737</v>
      </c>
      <c r="F42" s="52">
        <v>43737</v>
      </c>
      <c r="G42">
        <v>17.7</v>
      </c>
      <c r="H42">
        <v>154.94999999999999</v>
      </c>
      <c r="I42">
        <f>PivotTables3!$G42*PivotTables3!$H42</f>
        <v>2742.6149999999998</v>
      </c>
    </row>
    <row r="43" spans="1:9" x14ac:dyDescent="0.2">
      <c r="A43" t="s">
        <v>577</v>
      </c>
      <c r="B43" t="s">
        <v>529</v>
      </c>
      <c r="C43" t="s">
        <v>530</v>
      </c>
      <c r="D43" t="s">
        <v>527</v>
      </c>
      <c r="E43" s="52">
        <v>43830</v>
      </c>
      <c r="F43" s="52">
        <v>43470</v>
      </c>
      <c r="G43">
        <v>20.5</v>
      </c>
      <c r="H43">
        <v>99.99</v>
      </c>
      <c r="I43">
        <f>PivotTables3!$G43*PivotTables3!$H43</f>
        <v>2049.7950000000001</v>
      </c>
    </row>
    <row r="44" spans="1:9" x14ac:dyDescent="0.2">
      <c r="A44" t="s">
        <v>555</v>
      </c>
      <c r="B44" t="s">
        <v>525</v>
      </c>
      <c r="C44" t="s">
        <v>526</v>
      </c>
      <c r="D44" t="s">
        <v>527</v>
      </c>
      <c r="E44" s="52">
        <v>43698</v>
      </c>
      <c r="F44" s="52">
        <v>43700</v>
      </c>
      <c r="G44">
        <v>11.9</v>
      </c>
      <c r="H44">
        <v>99.99</v>
      </c>
      <c r="I44">
        <f>PivotTables3!$G44*PivotTables3!$H44</f>
        <v>1189.8810000000001</v>
      </c>
    </row>
    <row r="45" spans="1:9" x14ac:dyDescent="0.2">
      <c r="A45" t="s">
        <v>578</v>
      </c>
      <c r="B45" t="s">
        <v>533</v>
      </c>
      <c r="C45" t="s">
        <v>530</v>
      </c>
      <c r="D45" t="s">
        <v>531</v>
      </c>
      <c r="E45" s="52">
        <v>43500</v>
      </c>
      <c r="F45" s="52">
        <v>43505</v>
      </c>
      <c r="G45">
        <v>15.1</v>
      </c>
      <c r="H45">
        <v>299</v>
      </c>
      <c r="I45">
        <f>PivotTables3!$G45*PivotTables3!$H45</f>
        <v>4514.8999999999996</v>
      </c>
    </row>
    <row r="46" spans="1:9" x14ac:dyDescent="0.2">
      <c r="A46" t="s">
        <v>545</v>
      </c>
      <c r="B46" t="s">
        <v>533</v>
      </c>
      <c r="C46" t="s">
        <v>551</v>
      </c>
      <c r="D46" t="s">
        <v>531</v>
      </c>
      <c r="E46" s="52">
        <v>43525</v>
      </c>
      <c r="F46" s="52">
        <v>43531</v>
      </c>
      <c r="G46">
        <v>11.7</v>
      </c>
      <c r="H46">
        <v>299</v>
      </c>
      <c r="I46">
        <f>PivotTables3!$G46*PivotTables3!$H46</f>
        <v>3498.2999999999997</v>
      </c>
    </row>
    <row r="47" spans="1:9" x14ac:dyDescent="0.2">
      <c r="A47" t="s">
        <v>579</v>
      </c>
      <c r="B47" t="s">
        <v>540</v>
      </c>
      <c r="C47" t="s">
        <v>530</v>
      </c>
      <c r="D47" t="s">
        <v>566</v>
      </c>
      <c r="E47" s="52">
        <v>43679</v>
      </c>
      <c r="F47" s="52">
        <v>43680</v>
      </c>
      <c r="G47">
        <v>9.1</v>
      </c>
      <c r="H47">
        <v>325</v>
      </c>
      <c r="I47">
        <f>PivotTables3!$G47*PivotTables3!$H47</f>
        <v>2957.5</v>
      </c>
    </row>
    <row r="48" spans="1:9" x14ac:dyDescent="0.2">
      <c r="A48" t="s">
        <v>580</v>
      </c>
      <c r="B48" t="s">
        <v>536</v>
      </c>
      <c r="C48" t="s">
        <v>530</v>
      </c>
      <c r="D48" t="s">
        <v>531</v>
      </c>
      <c r="E48" s="52">
        <v>43696</v>
      </c>
      <c r="F48" s="52">
        <v>43697</v>
      </c>
      <c r="G48">
        <v>10.199999999999999</v>
      </c>
      <c r="H48">
        <v>299</v>
      </c>
      <c r="I48">
        <f>PivotTables3!$G48*PivotTables3!$H48</f>
        <v>3049.7999999999997</v>
      </c>
    </row>
    <row r="49" spans="1:9" x14ac:dyDescent="0.2">
      <c r="A49" t="s">
        <v>561</v>
      </c>
      <c r="B49" t="s">
        <v>533</v>
      </c>
      <c r="C49" t="s">
        <v>553</v>
      </c>
      <c r="D49" t="s">
        <v>557</v>
      </c>
      <c r="E49" s="52">
        <v>43587</v>
      </c>
      <c r="F49" s="52">
        <v>43591</v>
      </c>
      <c r="G49">
        <v>16.899999999999999</v>
      </c>
      <c r="H49">
        <v>329.25</v>
      </c>
      <c r="I49">
        <f>PivotTables3!$G49*PivotTables3!$H49</f>
        <v>5564.3249999999998</v>
      </c>
    </row>
    <row r="50" spans="1:9" x14ac:dyDescent="0.2">
      <c r="A50" t="s">
        <v>563</v>
      </c>
      <c r="B50" t="s">
        <v>529</v>
      </c>
      <c r="C50" t="s">
        <v>537</v>
      </c>
      <c r="D50" t="s">
        <v>549</v>
      </c>
      <c r="E50" s="52">
        <v>43591</v>
      </c>
      <c r="F50" s="52">
        <v>43597</v>
      </c>
      <c r="G50">
        <v>10.6</v>
      </c>
      <c r="H50">
        <v>154.94999999999999</v>
      </c>
      <c r="I50">
        <f>PivotTables3!$G50*PivotTables3!$H50</f>
        <v>1642.4699999999998</v>
      </c>
    </row>
    <row r="51" spans="1:9" x14ac:dyDescent="0.2">
      <c r="A51" t="s">
        <v>581</v>
      </c>
      <c r="B51" t="s">
        <v>533</v>
      </c>
      <c r="C51" t="s">
        <v>559</v>
      </c>
      <c r="D51" t="s">
        <v>531</v>
      </c>
      <c r="E51" s="52">
        <v>43639</v>
      </c>
      <c r="F51" s="52">
        <v>43641</v>
      </c>
      <c r="G51">
        <v>6.2</v>
      </c>
      <c r="H51">
        <v>299</v>
      </c>
      <c r="I51">
        <f>PivotTables3!$G51*PivotTables3!$H51</f>
        <v>1853.8</v>
      </c>
    </row>
    <row r="52" spans="1:9" x14ac:dyDescent="0.2">
      <c r="A52" t="s">
        <v>579</v>
      </c>
      <c r="B52" t="s">
        <v>533</v>
      </c>
      <c r="C52" t="s">
        <v>526</v>
      </c>
      <c r="D52" t="s">
        <v>531</v>
      </c>
      <c r="E52" s="52">
        <v>43802</v>
      </c>
      <c r="F52" s="52">
        <v>43803</v>
      </c>
      <c r="G52">
        <v>6.9</v>
      </c>
      <c r="H52">
        <v>299</v>
      </c>
      <c r="I52">
        <f>PivotTables3!$G52*PivotTables3!$H52</f>
        <v>2063.1</v>
      </c>
    </row>
    <row r="53" spans="1:9" x14ac:dyDescent="0.2">
      <c r="A53" t="s">
        <v>582</v>
      </c>
      <c r="B53" t="s">
        <v>533</v>
      </c>
      <c r="C53" t="s">
        <v>530</v>
      </c>
      <c r="D53" t="s">
        <v>527</v>
      </c>
      <c r="E53" s="52">
        <v>43639</v>
      </c>
      <c r="F53" s="52">
        <v>43639</v>
      </c>
      <c r="G53">
        <v>25</v>
      </c>
      <c r="H53">
        <v>99.99</v>
      </c>
      <c r="I53">
        <f>PivotTables3!$G53*PivotTables3!$H53</f>
        <v>2499.75</v>
      </c>
    </row>
    <row r="54" spans="1:9" x14ac:dyDescent="0.2">
      <c r="A54" t="s">
        <v>583</v>
      </c>
      <c r="B54" t="s">
        <v>533</v>
      </c>
      <c r="C54" t="s">
        <v>537</v>
      </c>
      <c r="D54" t="s">
        <v>557</v>
      </c>
      <c r="E54" s="52">
        <v>43499</v>
      </c>
      <c r="F54" s="52">
        <v>43500</v>
      </c>
      <c r="G54">
        <v>23.5</v>
      </c>
      <c r="H54">
        <v>329.25</v>
      </c>
      <c r="I54">
        <f>PivotTables3!$G54*PivotTables3!$H54</f>
        <v>7737.375</v>
      </c>
    </row>
    <row r="55" spans="1:9" x14ac:dyDescent="0.2">
      <c r="A55" t="s">
        <v>560</v>
      </c>
      <c r="B55" t="s">
        <v>525</v>
      </c>
      <c r="C55" t="s">
        <v>553</v>
      </c>
      <c r="D55" t="s">
        <v>557</v>
      </c>
      <c r="E55" s="52">
        <v>43739</v>
      </c>
      <c r="F55" s="52">
        <v>43742</v>
      </c>
      <c r="G55">
        <v>17.7</v>
      </c>
      <c r="H55">
        <v>329.25</v>
      </c>
      <c r="I55">
        <f>PivotTables3!$G55*PivotTables3!$H55</f>
        <v>5827.7249999999995</v>
      </c>
    </row>
    <row r="56" spans="1:9" x14ac:dyDescent="0.2">
      <c r="A56" t="s">
        <v>555</v>
      </c>
      <c r="B56" t="s">
        <v>533</v>
      </c>
      <c r="C56" t="s">
        <v>536</v>
      </c>
      <c r="D56" t="s">
        <v>543</v>
      </c>
      <c r="E56" s="52">
        <v>43491</v>
      </c>
      <c r="F56" s="52">
        <v>43495</v>
      </c>
      <c r="G56">
        <v>17.399999999999999</v>
      </c>
      <c r="H56">
        <v>285.99</v>
      </c>
      <c r="I56">
        <f>PivotTables3!$G56*PivotTables3!$H56</f>
        <v>4976.2259999999997</v>
      </c>
    </row>
    <row r="57" spans="1:9" x14ac:dyDescent="0.2">
      <c r="A57" t="s">
        <v>563</v>
      </c>
      <c r="B57" t="s">
        <v>525</v>
      </c>
      <c r="C57" t="s">
        <v>536</v>
      </c>
      <c r="D57" t="s">
        <v>543</v>
      </c>
      <c r="E57" s="52">
        <v>43727</v>
      </c>
      <c r="F57" s="52">
        <v>43732</v>
      </c>
      <c r="G57">
        <v>15.8</v>
      </c>
      <c r="H57">
        <v>285.99</v>
      </c>
      <c r="I57">
        <f>PivotTables3!$G57*PivotTables3!$H57</f>
        <v>4518.6420000000007</v>
      </c>
    </row>
    <row r="58" spans="1:9" x14ac:dyDescent="0.2">
      <c r="A58" t="s">
        <v>584</v>
      </c>
      <c r="B58" t="s">
        <v>529</v>
      </c>
      <c r="C58" t="s">
        <v>548</v>
      </c>
      <c r="D58" t="s">
        <v>538</v>
      </c>
      <c r="E58" s="52">
        <v>43516</v>
      </c>
      <c r="F58" s="52">
        <v>43521</v>
      </c>
      <c r="G58">
        <v>8.1999999999999993</v>
      </c>
      <c r="H58">
        <v>295.19</v>
      </c>
      <c r="I58">
        <f>PivotTables3!$G58*PivotTables3!$H58</f>
        <v>2420.558</v>
      </c>
    </row>
    <row r="59" spans="1:9" x14ac:dyDescent="0.2">
      <c r="A59" t="s">
        <v>563</v>
      </c>
      <c r="B59" t="s">
        <v>536</v>
      </c>
      <c r="C59" t="s">
        <v>526</v>
      </c>
      <c r="D59" t="s">
        <v>549</v>
      </c>
      <c r="E59" s="52">
        <v>43735</v>
      </c>
      <c r="F59" s="52">
        <v>43735</v>
      </c>
      <c r="G59">
        <v>8.9</v>
      </c>
      <c r="H59">
        <v>154.94999999999999</v>
      </c>
      <c r="I59">
        <f>PivotTables3!$G59*PivotTables3!$H59</f>
        <v>1379.0550000000001</v>
      </c>
    </row>
    <row r="60" spans="1:9" x14ac:dyDescent="0.2">
      <c r="A60" t="s">
        <v>585</v>
      </c>
      <c r="B60" t="s">
        <v>529</v>
      </c>
      <c r="C60" t="s">
        <v>536</v>
      </c>
      <c r="D60" t="s">
        <v>566</v>
      </c>
      <c r="E60" s="52">
        <v>43790</v>
      </c>
      <c r="F60" s="52">
        <v>43796</v>
      </c>
      <c r="G60">
        <v>9.1</v>
      </c>
      <c r="H60">
        <v>325</v>
      </c>
      <c r="I60">
        <f>PivotTables3!$G60*PivotTables3!$H60</f>
        <v>2957.5</v>
      </c>
    </row>
    <row r="61" spans="1:9" x14ac:dyDescent="0.2">
      <c r="A61" t="s">
        <v>586</v>
      </c>
      <c r="B61" t="s">
        <v>529</v>
      </c>
      <c r="C61" t="s">
        <v>536</v>
      </c>
      <c r="D61" t="s">
        <v>538</v>
      </c>
      <c r="E61" s="52">
        <v>43483</v>
      </c>
      <c r="F61" s="52">
        <v>43486</v>
      </c>
      <c r="G61">
        <v>13.3</v>
      </c>
      <c r="H61">
        <v>295.19</v>
      </c>
      <c r="I61">
        <f>PivotTables3!$G61*PivotTables3!$H61</f>
        <v>3926.027</v>
      </c>
    </row>
    <row r="62" spans="1:9" x14ac:dyDescent="0.2">
      <c r="A62" t="s">
        <v>587</v>
      </c>
      <c r="B62" t="s">
        <v>533</v>
      </c>
      <c r="C62" t="s">
        <v>536</v>
      </c>
      <c r="D62" t="s">
        <v>541</v>
      </c>
      <c r="E62" s="52">
        <v>43626</v>
      </c>
      <c r="F62" s="52">
        <v>43629</v>
      </c>
      <c r="G62">
        <v>17.5</v>
      </c>
      <c r="H62">
        <v>134.99</v>
      </c>
      <c r="I62">
        <f>PivotTables3!$G62*PivotTables3!$H62</f>
        <v>2362.3250000000003</v>
      </c>
    </row>
    <row r="63" spans="1:9" x14ac:dyDescent="0.2">
      <c r="A63" t="s">
        <v>588</v>
      </c>
      <c r="B63" t="s">
        <v>536</v>
      </c>
      <c r="C63" t="s">
        <v>530</v>
      </c>
      <c r="D63" t="s">
        <v>543</v>
      </c>
      <c r="E63" s="52">
        <v>43664</v>
      </c>
      <c r="F63" s="52">
        <v>43667</v>
      </c>
      <c r="G63">
        <v>23.9</v>
      </c>
      <c r="H63">
        <v>285.99</v>
      </c>
      <c r="I63">
        <f>PivotTables3!$G63*PivotTables3!$H63</f>
        <v>6835.1610000000001</v>
      </c>
    </row>
    <row r="64" spans="1:9" x14ac:dyDescent="0.2">
      <c r="A64" t="s">
        <v>589</v>
      </c>
      <c r="B64" t="s">
        <v>533</v>
      </c>
      <c r="C64" t="s">
        <v>526</v>
      </c>
      <c r="D64" t="s">
        <v>543</v>
      </c>
      <c r="E64" s="52">
        <v>43694</v>
      </c>
      <c r="F64" s="52">
        <v>43697</v>
      </c>
      <c r="G64">
        <v>10.1</v>
      </c>
      <c r="H64">
        <v>285.99</v>
      </c>
      <c r="I64">
        <f>PivotTables3!$G64*PivotTables3!$H64</f>
        <v>2888.4989999999998</v>
      </c>
    </row>
    <row r="65" spans="1:9" x14ac:dyDescent="0.2">
      <c r="A65" t="s">
        <v>582</v>
      </c>
      <c r="B65" t="s">
        <v>529</v>
      </c>
      <c r="C65" t="s">
        <v>548</v>
      </c>
      <c r="D65" t="s">
        <v>543</v>
      </c>
      <c r="E65" s="52">
        <v>43551</v>
      </c>
      <c r="F65" s="52">
        <v>43551</v>
      </c>
      <c r="G65">
        <v>12</v>
      </c>
      <c r="H65">
        <v>285.99</v>
      </c>
      <c r="I65">
        <f>PivotTables3!$G65*PivotTables3!$H65</f>
        <v>3431.88</v>
      </c>
    </row>
    <row r="66" spans="1:9" x14ac:dyDescent="0.2">
      <c r="A66" t="s">
        <v>587</v>
      </c>
      <c r="B66" t="s">
        <v>525</v>
      </c>
      <c r="C66" t="s">
        <v>562</v>
      </c>
      <c r="D66" t="s">
        <v>538</v>
      </c>
      <c r="E66" s="52">
        <v>43512</v>
      </c>
      <c r="F66" s="52">
        <v>43512</v>
      </c>
      <c r="G66">
        <v>5.8</v>
      </c>
      <c r="H66">
        <v>295.19</v>
      </c>
      <c r="I66">
        <f>PivotTables3!$G66*PivotTables3!$H66</f>
        <v>1712.1019999999999</v>
      </c>
    </row>
    <row r="67" spans="1:9" x14ac:dyDescent="0.2">
      <c r="A67" t="s">
        <v>579</v>
      </c>
      <c r="B67" t="s">
        <v>536</v>
      </c>
      <c r="C67" t="s">
        <v>562</v>
      </c>
      <c r="D67" t="s">
        <v>527</v>
      </c>
      <c r="E67" s="52">
        <v>43824</v>
      </c>
      <c r="F67" s="52">
        <v>43827</v>
      </c>
      <c r="G67">
        <v>14.7</v>
      </c>
      <c r="H67">
        <v>99.99</v>
      </c>
      <c r="I67">
        <f>PivotTables3!$G67*PivotTables3!$H67</f>
        <v>1469.8529999999998</v>
      </c>
    </row>
    <row r="68" spans="1:9" x14ac:dyDescent="0.2">
      <c r="A68" t="s">
        <v>547</v>
      </c>
      <c r="B68" t="s">
        <v>533</v>
      </c>
      <c r="C68" t="s">
        <v>536</v>
      </c>
      <c r="D68" t="s">
        <v>557</v>
      </c>
      <c r="E68" s="52">
        <v>43759</v>
      </c>
      <c r="F68" s="52">
        <v>43763</v>
      </c>
      <c r="G68">
        <v>21.4</v>
      </c>
      <c r="H68">
        <v>329.25</v>
      </c>
      <c r="I68">
        <f>PivotTables3!$G68*PivotTables3!$H68</f>
        <v>7045.95</v>
      </c>
    </row>
    <row r="69" spans="1:9" x14ac:dyDescent="0.2">
      <c r="A69" t="s">
        <v>573</v>
      </c>
      <c r="B69" t="s">
        <v>536</v>
      </c>
      <c r="C69" t="s">
        <v>551</v>
      </c>
      <c r="D69" t="s">
        <v>549</v>
      </c>
      <c r="E69" s="52">
        <v>43737</v>
      </c>
      <c r="F69" s="52">
        <v>43739</v>
      </c>
      <c r="G69">
        <v>15.9</v>
      </c>
      <c r="H69">
        <v>154.94999999999999</v>
      </c>
      <c r="I69">
        <f>PivotTables3!$G69*PivotTables3!$H69</f>
        <v>2463.7049999999999</v>
      </c>
    </row>
    <row r="70" spans="1:9" x14ac:dyDescent="0.2">
      <c r="A70" t="s">
        <v>587</v>
      </c>
      <c r="B70" t="s">
        <v>525</v>
      </c>
      <c r="C70" t="s">
        <v>551</v>
      </c>
      <c r="D70" t="s">
        <v>527</v>
      </c>
      <c r="E70" s="52">
        <v>43630</v>
      </c>
      <c r="F70" s="52">
        <v>43634</v>
      </c>
      <c r="G70">
        <v>5.7</v>
      </c>
      <c r="H70">
        <v>99.99</v>
      </c>
      <c r="I70">
        <f>PivotTables3!$G70*PivotTables3!$H70</f>
        <v>569.94299999999998</v>
      </c>
    </row>
    <row r="71" spans="1:9" x14ac:dyDescent="0.2">
      <c r="A71" t="s">
        <v>586</v>
      </c>
      <c r="B71" t="s">
        <v>536</v>
      </c>
      <c r="C71" t="s">
        <v>562</v>
      </c>
      <c r="D71" t="s">
        <v>527</v>
      </c>
      <c r="E71" s="52">
        <v>43548</v>
      </c>
      <c r="F71" s="52">
        <v>43548</v>
      </c>
      <c r="G71">
        <v>12.7</v>
      </c>
      <c r="H71">
        <v>99.99</v>
      </c>
      <c r="I71">
        <f>PivotTables3!$G71*PivotTables3!$H71</f>
        <v>1269.8729999999998</v>
      </c>
    </row>
    <row r="72" spans="1:9" x14ac:dyDescent="0.2">
      <c r="A72" t="s">
        <v>590</v>
      </c>
      <c r="B72" t="s">
        <v>533</v>
      </c>
      <c r="C72" t="s">
        <v>548</v>
      </c>
      <c r="D72" t="s">
        <v>538</v>
      </c>
      <c r="E72" s="52">
        <v>43559</v>
      </c>
      <c r="F72" s="52">
        <v>43561</v>
      </c>
      <c r="G72">
        <v>11.8</v>
      </c>
      <c r="H72">
        <v>295.19</v>
      </c>
      <c r="I72">
        <f>PivotTables3!$G72*PivotTables3!$H72</f>
        <v>3483.2420000000002</v>
      </c>
    </row>
    <row r="73" spans="1:9" x14ac:dyDescent="0.2">
      <c r="A73" t="s">
        <v>556</v>
      </c>
      <c r="B73" t="s">
        <v>529</v>
      </c>
      <c r="C73" t="s">
        <v>551</v>
      </c>
      <c r="D73" t="s">
        <v>541</v>
      </c>
      <c r="E73" s="52">
        <v>43768</v>
      </c>
      <c r="F73" s="52">
        <v>43774</v>
      </c>
      <c r="G73">
        <v>6.8</v>
      </c>
      <c r="H73">
        <v>134.99</v>
      </c>
      <c r="I73">
        <f>PivotTables3!$G73*PivotTables3!$H73</f>
        <v>917.93200000000002</v>
      </c>
    </row>
    <row r="74" spans="1:9" x14ac:dyDescent="0.2">
      <c r="A74" t="s">
        <v>591</v>
      </c>
      <c r="B74" t="s">
        <v>529</v>
      </c>
      <c r="C74" t="s">
        <v>559</v>
      </c>
      <c r="D74" t="s">
        <v>541</v>
      </c>
      <c r="E74" s="52">
        <v>43747</v>
      </c>
      <c r="F74" s="52">
        <v>43749</v>
      </c>
      <c r="G74">
        <v>5.6</v>
      </c>
      <c r="H74">
        <v>134.99</v>
      </c>
      <c r="I74">
        <f>PivotTables3!$G74*PivotTables3!$H74</f>
        <v>755.94399999999996</v>
      </c>
    </row>
    <row r="75" spans="1:9" x14ac:dyDescent="0.2">
      <c r="A75" t="s">
        <v>524</v>
      </c>
      <c r="B75" t="s">
        <v>536</v>
      </c>
      <c r="C75" t="s">
        <v>551</v>
      </c>
      <c r="D75" t="s">
        <v>557</v>
      </c>
      <c r="E75" s="52">
        <v>43658</v>
      </c>
      <c r="F75" s="52">
        <v>43661</v>
      </c>
      <c r="G75">
        <v>15.8</v>
      </c>
      <c r="H75">
        <v>329.25</v>
      </c>
      <c r="I75">
        <f>PivotTables3!$G75*PivotTables3!$H75</f>
        <v>5202.1500000000005</v>
      </c>
    </row>
    <row r="76" spans="1:9" x14ac:dyDescent="0.2">
      <c r="A76" t="s">
        <v>546</v>
      </c>
      <c r="B76" t="s">
        <v>533</v>
      </c>
      <c r="C76" t="s">
        <v>562</v>
      </c>
      <c r="D76" t="s">
        <v>538</v>
      </c>
      <c r="E76" s="52">
        <v>43516</v>
      </c>
      <c r="F76" s="52">
        <v>43522</v>
      </c>
      <c r="G76">
        <v>5</v>
      </c>
      <c r="H76">
        <v>295.19</v>
      </c>
      <c r="I76">
        <f>PivotTables3!$G76*PivotTables3!$H76</f>
        <v>1475.95</v>
      </c>
    </row>
    <row r="77" spans="1:9" x14ac:dyDescent="0.2">
      <c r="A77" t="s">
        <v>592</v>
      </c>
      <c r="B77" t="s">
        <v>529</v>
      </c>
      <c r="C77" t="s">
        <v>562</v>
      </c>
      <c r="D77" t="s">
        <v>543</v>
      </c>
      <c r="E77" s="52">
        <v>43776</v>
      </c>
      <c r="F77" s="52">
        <v>43781</v>
      </c>
      <c r="G77">
        <v>20.7</v>
      </c>
      <c r="H77">
        <v>285.99</v>
      </c>
      <c r="I77">
        <f>PivotTables3!$G77*PivotTables3!$H77</f>
        <v>5919.9930000000004</v>
      </c>
    </row>
    <row r="78" spans="1:9" x14ac:dyDescent="0.2">
      <c r="A78" t="s">
        <v>592</v>
      </c>
      <c r="B78" t="s">
        <v>533</v>
      </c>
      <c r="C78" t="s">
        <v>526</v>
      </c>
      <c r="D78" t="s">
        <v>566</v>
      </c>
      <c r="E78" s="52">
        <v>43733</v>
      </c>
      <c r="F78" s="52">
        <v>43735</v>
      </c>
      <c r="G78">
        <v>5</v>
      </c>
      <c r="H78">
        <v>325</v>
      </c>
      <c r="I78">
        <f>PivotTables3!$G78*PivotTables3!$H78</f>
        <v>1625</v>
      </c>
    </row>
    <row r="79" spans="1:9" x14ac:dyDescent="0.2">
      <c r="A79" t="s">
        <v>524</v>
      </c>
      <c r="B79" t="s">
        <v>536</v>
      </c>
      <c r="C79" t="s">
        <v>526</v>
      </c>
      <c r="D79" t="s">
        <v>531</v>
      </c>
      <c r="E79" s="52">
        <v>43760</v>
      </c>
      <c r="F79" s="52">
        <v>43766</v>
      </c>
      <c r="G79">
        <v>5.5</v>
      </c>
      <c r="H79">
        <v>299</v>
      </c>
      <c r="I79">
        <f>PivotTables3!$G79*PivotTables3!$H79</f>
        <v>1644.5</v>
      </c>
    </row>
    <row r="80" spans="1:9" x14ac:dyDescent="0.2">
      <c r="A80" t="s">
        <v>593</v>
      </c>
      <c r="B80" t="s">
        <v>540</v>
      </c>
      <c r="C80" t="s">
        <v>548</v>
      </c>
      <c r="D80" t="s">
        <v>549</v>
      </c>
      <c r="E80" s="52">
        <v>43783</v>
      </c>
      <c r="F80" s="52">
        <v>43789</v>
      </c>
      <c r="G80">
        <v>8.3000000000000007</v>
      </c>
      <c r="H80">
        <v>154.94999999999999</v>
      </c>
      <c r="I80">
        <f>PivotTables3!$G80*PivotTables3!$H80</f>
        <v>1286.085</v>
      </c>
    </row>
    <row r="81" spans="1:9" x14ac:dyDescent="0.2">
      <c r="A81" t="s">
        <v>552</v>
      </c>
      <c r="B81" t="s">
        <v>529</v>
      </c>
      <c r="C81" t="s">
        <v>526</v>
      </c>
      <c r="D81" t="s">
        <v>543</v>
      </c>
      <c r="E81" s="52">
        <v>43667</v>
      </c>
      <c r="F81" s="52">
        <v>43672</v>
      </c>
      <c r="G81">
        <v>9.8000000000000007</v>
      </c>
      <c r="H81">
        <v>285.99</v>
      </c>
      <c r="I81">
        <f>PivotTables3!$G81*PivotTables3!$H81</f>
        <v>2802.7020000000002</v>
      </c>
    </row>
    <row r="82" spans="1:9" x14ac:dyDescent="0.2">
      <c r="A82" t="s">
        <v>594</v>
      </c>
      <c r="B82" t="s">
        <v>533</v>
      </c>
      <c r="C82" t="s">
        <v>559</v>
      </c>
      <c r="D82" t="s">
        <v>557</v>
      </c>
      <c r="E82" s="52">
        <v>43626</v>
      </c>
      <c r="F82" s="52">
        <v>43626</v>
      </c>
      <c r="G82">
        <v>21</v>
      </c>
      <c r="H82">
        <v>329.25</v>
      </c>
      <c r="I82">
        <f>PivotTables3!$G82*PivotTables3!$H82</f>
        <v>6914.25</v>
      </c>
    </row>
    <row r="83" spans="1:9" x14ac:dyDescent="0.2">
      <c r="A83" t="s">
        <v>595</v>
      </c>
      <c r="B83" t="s">
        <v>525</v>
      </c>
      <c r="C83" t="s">
        <v>537</v>
      </c>
      <c r="D83" t="s">
        <v>541</v>
      </c>
      <c r="E83" s="52">
        <v>43758</v>
      </c>
      <c r="F83" s="52">
        <v>43761</v>
      </c>
      <c r="G83">
        <v>18.600000000000001</v>
      </c>
      <c r="H83">
        <v>134.99</v>
      </c>
      <c r="I83">
        <f>PivotTables3!$G83*PivotTables3!$H83</f>
        <v>2510.8140000000003</v>
      </c>
    </row>
    <row r="84" spans="1:9" x14ac:dyDescent="0.2">
      <c r="A84" t="s">
        <v>596</v>
      </c>
      <c r="B84" t="s">
        <v>540</v>
      </c>
      <c r="C84" t="s">
        <v>526</v>
      </c>
      <c r="D84" t="s">
        <v>543</v>
      </c>
      <c r="E84" s="52">
        <v>43559</v>
      </c>
      <c r="F84" s="52">
        <v>43565</v>
      </c>
      <c r="G84">
        <v>24.1</v>
      </c>
      <c r="H84">
        <v>285.99</v>
      </c>
      <c r="I84">
        <f>PivotTables3!$G84*PivotTables3!$H84</f>
        <v>6892.3590000000004</v>
      </c>
    </row>
    <row r="85" spans="1:9" x14ac:dyDescent="0.2">
      <c r="A85" t="s">
        <v>594</v>
      </c>
      <c r="B85" t="s">
        <v>529</v>
      </c>
      <c r="C85" t="s">
        <v>551</v>
      </c>
      <c r="D85" t="s">
        <v>541</v>
      </c>
      <c r="E85" s="52">
        <v>43549</v>
      </c>
      <c r="F85" s="52">
        <v>43553</v>
      </c>
      <c r="G85">
        <v>13.1</v>
      </c>
      <c r="H85">
        <v>134.99</v>
      </c>
      <c r="I85">
        <f>PivotTables3!$G85*PivotTables3!$H85</f>
        <v>1768.3690000000001</v>
      </c>
    </row>
    <row r="86" spans="1:9" x14ac:dyDescent="0.2">
      <c r="A86" t="s">
        <v>597</v>
      </c>
      <c r="B86" t="s">
        <v>536</v>
      </c>
      <c r="C86" t="s">
        <v>537</v>
      </c>
      <c r="D86" t="s">
        <v>557</v>
      </c>
      <c r="E86" s="52">
        <v>43502</v>
      </c>
      <c r="F86" s="52">
        <v>43502</v>
      </c>
      <c r="G86">
        <v>7.2</v>
      </c>
      <c r="H86">
        <v>329.25</v>
      </c>
      <c r="I86">
        <f>PivotTables3!$G86*PivotTables3!$H86</f>
        <v>2370.6</v>
      </c>
    </row>
    <row r="87" spans="1:9" x14ac:dyDescent="0.2">
      <c r="A87" t="s">
        <v>550</v>
      </c>
      <c r="B87" t="s">
        <v>536</v>
      </c>
      <c r="C87" t="s">
        <v>562</v>
      </c>
      <c r="D87" t="s">
        <v>543</v>
      </c>
      <c r="E87" s="52">
        <v>43648</v>
      </c>
      <c r="F87" s="52">
        <v>43649</v>
      </c>
      <c r="G87">
        <v>15.6</v>
      </c>
      <c r="H87">
        <v>285.99</v>
      </c>
      <c r="I87">
        <f>PivotTables3!$G87*PivotTables3!$H87</f>
        <v>4461.4440000000004</v>
      </c>
    </row>
    <row r="88" spans="1:9" x14ac:dyDescent="0.2">
      <c r="A88" t="s">
        <v>535</v>
      </c>
      <c r="B88" t="s">
        <v>536</v>
      </c>
      <c r="C88" t="s">
        <v>530</v>
      </c>
      <c r="D88" t="s">
        <v>549</v>
      </c>
      <c r="E88" s="52">
        <v>43791</v>
      </c>
      <c r="F88" s="52">
        <v>43792</v>
      </c>
      <c r="G88">
        <v>12.1</v>
      </c>
      <c r="H88">
        <v>154.94999999999999</v>
      </c>
      <c r="I88">
        <f>PivotTables3!$G88*PivotTables3!$H88</f>
        <v>1874.8949999999998</v>
      </c>
    </row>
    <row r="89" spans="1:9" x14ac:dyDescent="0.2">
      <c r="A89" t="s">
        <v>598</v>
      </c>
      <c r="B89" t="s">
        <v>525</v>
      </c>
      <c r="C89" t="s">
        <v>562</v>
      </c>
      <c r="D89" t="s">
        <v>566</v>
      </c>
      <c r="E89" s="52">
        <v>43706</v>
      </c>
      <c r="F89" s="52">
        <v>43711</v>
      </c>
      <c r="G89">
        <v>18.3</v>
      </c>
      <c r="H89">
        <v>325</v>
      </c>
      <c r="I89">
        <f>PivotTables3!$G89*PivotTables3!$H89</f>
        <v>5947.5</v>
      </c>
    </row>
    <row r="90" spans="1:9" x14ac:dyDescent="0.2">
      <c r="A90" t="s">
        <v>582</v>
      </c>
      <c r="B90" t="s">
        <v>525</v>
      </c>
      <c r="C90" t="s">
        <v>526</v>
      </c>
      <c r="D90" t="s">
        <v>541</v>
      </c>
      <c r="E90" s="52">
        <v>43678</v>
      </c>
      <c r="F90" s="52">
        <v>43681</v>
      </c>
      <c r="G90">
        <v>12.4</v>
      </c>
      <c r="H90">
        <v>134.99</v>
      </c>
      <c r="I90">
        <f>PivotTables3!$G90*PivotTables3!$H90</f>
        <v>1673.8760000000002</v>
      </c>
    </row>
    <row r="91" spans="1:9" x14ac:dyDescent="0.2">
      <c r="A91" t="s">
        <v>577</v>
      </c>
      <c r="B91" t="s">
        <v>533</v>
      </c>
      <c r="C91" t="s">
        <v>562</v>
      </c>
      <c r="D91" t="s">
        <v>543</v>
      </c>
      <c r="E91" s="52">
        <v>43809</v>
      </c>
      <c r="F91" s="52">
        <v>43814</v>
      </c>
      <c r="G91">
        <v>8.1</v>
      </c>
      <c r="H91">
        <v>285.99</v>
      </c>
      <c r="I91">
        <f>PivotTables3!$G91*PivotTables3!$H91</f>
        <v>2316.5189999999998</v>
      </c>
    </row>
    <row r="92" spans="1:9" x14ac:dyDescent="0.2">
      <c r="A92" t="s">
        <v>580</v>
      </c>
      <c r="B92" t="s">
        <v>536</v>
      </c>
      <c r="C92" t="s">
        <v>562</v>
      </c>
      <c r="D92" t="s">
        <v>531</v>
      </c>
      <c r="E92" s="52">
        <v>43542</v>
      </c>
      <c r="F92" s="52">
        <v>43547</v>
      </c>
      <c r="G92">
        <v>20.8</v>
      </c>
      <c r="H92">
        <v>299</v>
      </c>
      <c r="I92">
        <f>PivotTables3!$G92*PivotTables3!$H92</f>
        <v>6219.2</v>
      </c>
    </row>
    <row r="93" spans="1:9" x14ac:dyDescent="0.2">
      <c r="A93" t="s">
        <v>560</v>
      </c>
      <c r="B93" t="s">
        <v>529</v>
      </c>
      <c r="C93" t="s">
        <v>553</v>
      </c>
      <c r="D93" t="s">
        <v>566</v>
      </c>
      <c r="E93" s="52">
        <v>43480</v>
      </c>
      <c r="F93" s="52">
        <v>43483</v>
      </c>
      <c r="G93">
        <v>18.899999999999999</v>
      </c>
      <c r="H93">
        <v>325</v>
      </c>
      <c r="I93">
        <f>PivotTables3!$G93*PivotTables3!$H93</f>
        <v>6142.4999999999991</v>
      </c>
    </row>
    <row r="94" spans="1:9" x14ac:dyDescent="0.2">
      <c r="A94" t="s">
        <v>575</v>
      </c>
      <c r="B94" t="s">
        <v>533</v>
      </c>
      <c r="C94" t="s">
        <v>548</v>
      </c>
      <c r="D94" t="s">
        <v>541</v>
      </c>
      <c r="E94" s="52">
        <v>43581</v>
      </c>
      <c r="F94" s="52">
        <v>43583</v>
      </c>
      <c r="G94">
        <v>12.2</v>
      </c>
      <c r="H94">
        <v>134.99</v>
      </c>
      <c r="I94">
        <f>PivotTables3!$G94*PivotTables3!$H94</f>
        <v>1646.8779999999999</v>
      </c>
    </row>
    <row r="95" spans="1:9" x14ac:dyDescent="0.2">
      <c r="A95" t="s">
        <v>577</v>
      </c>
      <c r="B95" t="s">
        <v>529</v>
      </c>
      <c r="C95" t="s">
        <v>537</v>
      </c>
      <c r="D95" t="s">
        <v>557</v>
      </c>
      <c r="E95" s="52">
        <v>43818</v>
      </c>
      <c r="F95" s="52">
        <v>43822</v>
      </c>
      <c r="G95">
        <v>5.8</v>
      </c>
      <c r="H95">
        <v>329.25</v>
      </c>
      <c r="I95">
        <f>PivotTables3!$G95*PivotTables3!$H95</f>
        <v>1909.6499999999999</v>
      </c>
    </row>
    <row r="96" spans="1:9" x14ac:dyDescent="0.2">
      <c r="A96" t="s">
        <v>568</v>
      </c>
      <c r="B96" t="s">
        <v>533</v>
      </c>
      <c r="C96" t="s">
        <v>551</v>
      </c>
      <c r="D96" t="s">
        <v>541</v>
      </c>
      <c r="E96" s="52">
        <v>43472</v>
      </c>
      <c r="F96" s="52">
        <v>43477</v>
      </c>
      <c r="G96">
        <v>13.8</v>
      </c>
      <c r="H96">
        <v>134.99</v>
      </c>
      <c r="I96">
        <f>PivotTables3!$G96*PivotTables3!$H96</f>
        <v>1862.8620000000003</v>
      </c>
    </row>
    <row r="97" spans="1:9" x14ac:dyDescent="0.2">
      <c r="A97" t="s">
        <v>595</v>
      </c>
      <c r="B97" t="s">
        <v>533</v>
      </c>
      <c r="C97" t="s">
        <v>562</v>
      </c>
      <c r="D97" t="s">
        <v>538</v>
      </c>
      <c r="E97" s="52">
        <v>43703</v>
      </c>
      <c r="F97" s="52">
        <v>43707</v>
      </c>
      <c r="G97">
        <v>9.6</v>
      </c>
      <c r="H97">
        <v>295.19</v>
      </c>
      <c r="I97">
        <f>PivotTables3!$G97*PivotTables3!$H97</f>
        <v>2833.8240000000001</v>
      </c>
    </row>
    <row r="98" spans="1:9" x14ac:dyDescent="0.2">
      <c r="A98" t="s">
        <v>587</v>
      </c>
      <c r="B98" t="s">
        <v>536</v>
      </c>
      <c r="C98" t="s">
        <v>530</v>
      </c>
      <c r="D98" t="s">
        <v>541</v>
      </c>
      <c r="E98" s="52">
        <v>43579</v>
      </c>
      <c r="F98" s="52">
        <v>43581</v>
      </c>
      <c r="G98">
        <v>20.6</v>
      </c>
      <c r="H98">
        <v>134.99</v>
      </c>
      <c r="I98">
        <f>PivotTables3!$G98*PivotTables3!$H98</f>
        <v>2780.7940000000003</v>
      </c>
    </row>
    <row r="99" spans="1:9" x14ac:dyDescent="0.2">
      <c r="A99" t="s">
        <v>599</v>
      </c>
      <c r="B99" t="s">
        <v>536</v>
      </c>
      <c r="C99" t="s">
        <v>559</v>
      </c>
      <c r="D99" t="s">
        <v>531</v>
      </c>
      <c r="E99" s="52">
        <v>43475</v>
      </c>
      <c r="F99" s="52">
        <v>43476</v>
      </c>
      <c r="G99">
        <v>13</v>
      </c>
      <c r="H99">
        <v>299</v>
      </c>
      <c r="I99">
        <f>PivotTables3!$G99*PivotTables3!$H99</f>
        <v>3887</v>
      </c>
    </row>
    <row r="100" spans="1:9" x14ac:dyDescent="0.2">
      <c r="A100" t="s">
        <v>577</v>
      </c>
      <c r="B100" t="s">
        <v>525</v>
      </c>
      <c r="C100" t="s">
        <v>562</v>
      </c>
      <c r="D100" t="s">
        <v>541</v>
      </c>
      <c r="E100" s="52">
        <v>43642</v>
      </c>
      <c r="F100" s="52">
        <v>43644</v>
      </c>
      <c r="G100">
        <v>17.100000000000001</v>
      </c>
      <c r="H100">
        <v>134.99</v>
      </c>
      <c r="I100">
        <f>PivotTables3!$G100*PivotTables3!$H100</f>
        <v>2308.3290000000002</v>
      </c>
    </row>
    <row r="101" spans="1:9" x14ac:dyDescent="0.2">
      <c r="A101" t="s">
        <v>532</v>
      </c>
      <c r="B101" t="s">
        <v>540</v>
      </c>
      <c r="C101" t="s">
        <v>537</v>
      </c>
      <c r="D101" t="s">
        <v>531</v>
      </c>
      <c r="E101" s="52">
        <v>43637</v>
      </c>
      <c r="F101" s="52">
        <v>43641</v>
      </c>
      <c r="G101">
        <v>12.2</v>
      </c>
      <c r="H101">
        <v>299</v>
      </c>
      <c r="I101">
        <f>PivotTables3!$G101*PivotTables3!$H101</f>
        <v>3647.7999999999997</v>
      </c>
    </row>
    <row r="102" spans="1:9" x14ac:dyDescent="0.2">
      <c r="A102" t="s">
        <v>585</v>
      </c>
      <c r="B102" t="s">
        <v>533</v>
      </c>
      <c r="C102" t="s">
        <v>536</v>
      </c>
      <c r="D102" t="s">
        <v>527</v>
      </c>
      <c r="E102" s="52">
        <v>43577</v>
      </c>
      <c r="F102" s="52">
        <v>43580</v>
      </c>
      <c r="G102">
        <v>12.5</v>
      </c>
      <c r="H102">
        <v>99.99</v>
      </c>
      <c r="I102">
        <f>PivotTables3!$G102*PivotTables3!$H102</f>
        <v>1249.875</v>
      </c>
    </row>
    <row r="103" spans="1:9" x14ac:dyDescent="0.2">
      <c r="A103" t="s">
        <v>600</v>
      </c>
      <c r="B103" t="s">
        <v>529</v>
      </c>
      <c r="C103" t="s">
        <v>553</v>
      </c>
      <c r="D103" t="s">
        <v>541</v>
      </c>
      <c r="E103" s="52">
        <v>43705</v>
      </c>
      <c r="F103" s="52">
        <v>43707</v>
      </c>
      <c r="G103">
        <v>5.4</v>
      </c>
      <c r="H103">
        <v>134.99</v>
      </c>
      <c r="I103">
        <f>PivotTables3!$G103*PivotTables3!$H103</f>
        <v>728.94600000000014</v>
      </c>
    </row>
    <row r="104" spans="1:9" x14ac:dyDescent="0.2">
      <c r="A104" t="s">
        <v>582</v>
      </c>
      <c r="B104" t="s">
        <v>529</v>
      </c>
      <c r="C104" t="s">
        <v>548</v>
      </c>
      <c r="D104" t="s">
        <v>557</v>
      </c>
      <c r="E104" s="52">
        <v>43475</v>
      </c>
      <c r="F104" s="52">
        <v>43481</v>
      </c>
      <c r="G104">
        <v>5.5</v>
      </c>
      <c r="H104">
        <v>329.25</v>
      </c>
      <c r="I104">
        <f>PivotTables3!$G104*PivotTables3!$H104</f>
        <v>1810.875</v>
      </c>
    </row>
    <row r="105" spans="1:9" x14ac:dyDescent="0.2">
      <c r="A105" t="s">
        <v>556</v>
      </c>
      <c r="B105" t="s">
        <v>536</v>
      </c>
      <c r="C105" t="s">
        <v>553</v>
      </c>
      <c r="D105" t="s">
        <v>566</v>
      </c>
      <c r="E105" s="52">
        <v>43554</v>
      </c>
      <c r="F105" s="52">
        <v>43558</v>
      </c>
      <c r="G105">
        <v>13.1</v>
      </c>
      <c r="H105">
        <v>325</v>
      </c>
      <c r="I105">
        <f>PivotTables3!$G105*PivotTables3!$H105</f>
        <v>4257.5</v>
      </c>
    </row>
    <row r="106" spans="1:9" x14ac:dyDescent="0.2">
      <c r="A106" t="s">
        <v>578</v>
      </c>
      <c r="B106" t="s">
        <v>525</v>
      </c>
      <c r="C106" t="s">
        <v>537</v>
      </c>
      <c r="D106" t="s">
        <v>527</v>
      </c>
      <c r="E106" s="52">
        <v>43487</v>
      </c>
      <c r="F106" s="52">
        <v>43492</v>
      </c>
      <c r="G106">
        <v>18.3</v>
      </c>
      <c r="H106">
        <v>99.99</v>
      </c>
      <c r="I106">
        <f>PivotTables3!$G106*PivotTables3!$H106</f>
        <v>1829.817</v>
      </c>
    </row>
    <row r="107" spans="1:9" x14ac:dyDescent="0.2">
      <c r="A107" t="s">
        <v>601</v>
      </c>
      <c r="B107" t="s">
        <v>533</v>
      </c>
      <c r="C107" t="s">
        <v>553</v>
      </c>
      <c r="D107" t="s">
        <v>549</v>
      </c>
      <c r="E107" s="52">
        <v>43535</v>
      </c>
      <c r="F107" s="52">
        <v>43535</v>
      </c>
      <c r="G107">
        <v>11</v>
      </c>
      <c r="H107">
        <v>154.94999999999999</v>
      </c>
      <c r="I107">
        <f>PivotTables3!$G107*PivotTables3!$H107</f>
        <v>1704.4499999999998</v>
      </c>
    </row>
    <row r="108" spans="1:9" x14ac:dyDescent="0.2">
      <c r="A108" t="s">
        <v>569</v>
      </c>
      <c r="B108" t="s">
        <v>529</v>
      </c>
      <c r="C108" t="s">
        <v>537</v>
      </c>
      <c r="D108" t="s">
        <v>538</v>
      </c>
      <c r="E108" s="52">
        <v>43506</v>
      </c>
      <c r="F108" s="52">
        <v>43508</v>
      </c>
      <c r="G108">
        <v>19.5</v>
      </c>
      <c r="H108">
        <v>295.19</v>
      </c>
      <c r="I108">
        <f>PivotTables3!$G108*PivotTables3!$H108</f>
        <v>5756.2049999999999</v>
      </c>
    </row>
    <row r="109" spans="1:9" x14ac:dyDescent="0.2">
      <c r="A109" t="s">
        <v>545</v>
      </c>
      <c r="B109" t="s">
        <v>533</v>
      </c>
      <c r="C109" t="s">
        <v>559</v>
      </c>
      <c r="D109" t="s">
        <v>527</v>
      </c>
      <c r="E109" s="52">
        <v>43588</v>
      </c>
      <c r="F109" s="52">
        <v>43590</v>
      </c>
      <c r="G109">
        <v>6.3</v>
      </c>
      <c r="H109">
        <v>99.99</v>
      </c>
      <c r="I109">
        <f>PivotTables3!$G109*PivotTables3!$H109</f>
        <v>629.9369999999999</v>
      </c>
    </row>
    <row r="110" spans="1:9" x14ac:dyDescent="0.2">
      <c r="A110" t="s">
        <v>602</v>
      </c>
      <c r="B110" t="s">
        <v>540</v>
      </c>
      <c r="C110" t="s">
        <v>526</v>
      </c>
      <c r="D110" t="s">
        <v>527</v>
      </c>
      <c r="E110" s="52">
        <v>43719</v>
      </c>
      <c r="F110" s="52">
        <v>43725</v>
      </c>
      <c r="G110">
        <v>14.2</v>
      </c>
      <c r="H110">
        <v>99.99</v>
      </c>
      <c r="I110">
        <f>PivotTables3!$G110*PivotTables3!$H110</f>
        <v>1419.8579999999999</v>
      </c>
    </row>
    <row r="111" spans="1:9" x14ac:dyDescent="0.2">
      <c r="A111" t="s">
        <v>547</v>
      </c>
      <c r="B111" t="s">
        <v>540</v>
      </c>
      <c r="C111" t="s">
        <v>530</v>
      </c>
      <c r="D111" t="s">
        <v>531</v>
      </c>
      <c r="E111" s="52">
        <v>43674</v>
      </c>
      <c r="F111" s="52">
        <v>43674</v>
      </c>
      <c r="G111">
        <v>15.9</v>
      </c>
      <c r="H111">
        <v>299</v>
      </c>
      <c r="I111">
        <f>PivotTables3!$G111*PivotTables3!$H111</f>
        <v>4754.1000000000004</v>
      </c>
    </row>
    <row r="112" spans="1:9" x14ac:dyDescent="0.2">
      <c r="A112" t="s">
        <v>567</v>
      </c>
      <c r="B112" t="s">
        <v>529</v>
      </c>
      <c r="C112" t="s">
        <v>536</v>
      </c>
      <c r="D112" t="s">
        <v>541</v>
      </c>
      <c r="E112" s="52">
        <v>43648</v>
      </c>
      <c r="F112" s="52">
        <v>43652</v>
      </c>
      <c r="G112">
        <v>16.3</v>
      </c>
      <c r="H112">
        <v>134.99</v>
      </c>
      <c r="I112">
        <f>PivotTables3!$G112*PivotTables3!$H112</f>
        <v>2200.3370000000004</v>
      </c>
    </row>
    <row r="113" spans="1:9" x14ac:dyDescent="0.2">
      <c r="A113" t="s">
        <v>575</v>
      </c>
      <c r="B113" t="s">
        <v>536</v>
      </c>
      <c r="C113" t="s">
        <v>553</v>
      </c>
      <c r="D113" t="s">
        <v>541</v>
      </c>
      <c r="E113" s="52">
        <v>43561</v>
      </c>
      <c r="F113" s="52">
        <v>43565</v>
      </c>
      <c r="G113">
        <v>20.7</v>
      </c>
      <c r="H113">
        <v>134.99</v>
      </c>
      <c r="I113">
        <f>PivotTables3!$G113*PivotTables3!$H113</f>
        <v>2794.2930000000001</v>
      </c>
    </row>
    <row r="114" spans="1:9" x14ac:dyDescent="0.2">
      <c r="A114" t="s">
        <v>587</v>
      </c>
      <c r="B114" t="s">
        <v>525</v>
      </c>
      <c r="C114" t="s">
        <v>536</v>
      </c>
      <c r="D114" t="s">
        <v>527</v>
      </c>
      <c r="E114" s="52">
        <v>43707</v>
      </c>
      <c r="F114" s="52">
        <v>43711</v>
      </c>
      <c r="G114">
        <v>13.8</v>
      </c>
      <c r="H114">
        <v>99.99</v>
      </c>
      <c r="I114">
        <f>PivotTables3!$G114*PivotTables3!$H114</f>
        <v>1379.8620000000001</v>
      </c>
    </row>
    <row r="115" spans="1:9" x14ac:dyDescent="0.2">
      <c r="A115" t="s">
        <v>596</v>
      </c>
      <c r="B115" t="s">
        <v>525</v>
      </c>
      <c r="C115" t="s">
        <v>530</v>
      </c>
      <c r="D115" t="s">
        <v>527</v>
      </c>
      <c r="E115" s="52">
        <v>43627</v>
      </c>
      <c r="F115" s="52">
        <v>43632</v>
      </c>
      <c r="G115">
        <v>13.9</v>
      </c>
      <c r="H115">
        <v>99.99</v>
      </c>
      <c r="I115">
        <f>PivotTables3!$G115*PivotTables3!$H115</f>
        <v>1389.8609999999999</v>
      </c>
    </row>
    <row r="116" spans="1:9" x14ac:dyDescent="0.2">
      <c r="A116" t="s">
        <v>588</v>
      </c>
      <c r="B116" t="s">
        <v>533</v>
      </c>
      <c r="C116" t="s">
        <v>562</v>
      </c>
      <c r="D116" t="s">
        <v>543</v>
      </c>
      <c r="E116" s="52">
        <v>43807</v>
      </c>
      <c r="F116" s="52">
        <v>43813</v>
      </c>
      <c r="G116">
        <v>10.7</v>
      </c>
      <c r="H116">
        <v>285.99</v>
      </c>
      <c r="I116">
        <f>PivotTables3!$G116*PivotTables3!$H116</f>
        <v>3060.0929999999998</v>
      </c>
    </row>
    <row r="117" spans="1:9" x14ac:dyDescent="0.2">
      <c r="A117" t="s">
        <v>588</v>
      </c>
      <c r="B117" t="s">
        <v>536</v>
      </c>
      <c r="C117" t="s">
        <v>562</v>
      </c>
      <c r="D117" t="s">
        <v>543</v>
      </c>
      <c r="E117" s="52">
        <v>43672</v>
      </c>
      <c r="F117" s="52">
        <v>43678</v>
      </c>
      <c r="G117">
        <v>20.9</v>
      </c>
      <c r="H117">
        <v>285.99</v>
      </c>
      <c r="I117">
        <f>PivotTables3!$G117*PivotTables3!$H117</f>
        <v>5977.1909999999998</v>
      </c>
    </row>
    <row r="118" spans="1:9" x14ac:dyDescent="0.2">
      <c r="A118" t="s">
        <v>565</v>
      </c>
      <c r="B118" t="s">
        <v>540</v>
      </c>
      <c r="C118" t="s">
        <v>553</v>
      </c>
      <c r="D118" t="s">
        <v>549</v>
      </c>
      <c r="E118" s="52">
        <v>43797</v>
      </c>
      <c r="F118" s="52">
        <v>43802</v>
      </c>
      <c r="G118">
        <v>22.9</v>
      </c>
      <c r="H118">
        <v>154.94999999999999</v>
      </c>
      <c r="I118">
        <f>PivotTables3!$G118*PivotTables3!$H118</f>
        <v>3548.3549999999996</v>
      </c>
    </row>
    <row r="119" spans="1:9" x14ac:dyDescent="0.2">
      <c r="A119" t="s">
        <v>561</v>
      </c>
      <c r="B119" t="s">
        <v>533</v>
      </c>
      <c r="C119" t="s">
        <v>553</v>
      </c>
      <c r="D119" t="s">
        <v>531</v>
      </c>
      <c r="E119" s="52">
        <v>43690</v>
      </c>
      <c r="F119" s="52">
        <v>43694</v>
      </c>
      <c r="G119">
        <v>11.4</v>
      </c>
      <c r="H119">
        <v>299</v>
      </c>
      <c r="I119">
        <f>PivotTables3!$G119*PivotTables3!$H119</f>
        <v>3408.6</v>
      </c>
    </row>
    <row r="120" spans="1:9" x14ac:dyDescent="0.2">
      <c r="A120" t="s">
        <v>603</v>
      </c>
      <c r="B120" t="s">
        <v>536</v>
      </c>
      <c r="C120" t="s">
        <v>559</v>
      </c>
      <c r="D120" t="s">
        <v>531</v>
      </c>
      <c r="E120" s="52">
        <v>43598</v>
      </c>
      <c r="F120" s="52">
        <v>43603</v>
      </c>
      <c r="G120">
        <v>5.2</v>
      </c>
      <c r="H120">
        <v>299</v>
      </c>
      <c r="I120">
        <f>PivotTables3!$G120*PivotTables3!$H120</f>
        <v>1554.8</v>
      </c>
    </row>
    <row r="121" spans="1:9" x14ac:dyDescent="0.2">
      <c r="A121" t="s">
        <v>584</v>
      </c>
      <c r="B121" t="s">
        <v>525</v>
      </c>
      <c r="C121" t="s">
        <v>537</v>
      </c>
      <c r="D121" t="s">
        <v>543</v>
      </c>
      <c r="E121" s="52">
        <v>43584</v>
      </c>
      <c r="F121" s="52">
        <v>43588</v>
      </c>
      <c r="G121">
        <v>10.3</v>
      </c>
      <c r="H121">
        <v>285.99</v>
      </c>
      <c r="I121">
        <f>PivotTables3!$G121*PivotTables3!$H121</f>
        <v>2945.6970000000001</v>
      </c>
    </row>
    <row r="122" spans="1:9" x14ac:dyDescent="0.2">
      <c r="A122" t="s">
        <v>599</v>
      </c>
      <c r="B122" t="s">
        <v>533</v>
      </c>
      <c r="C122" t="s">
        <v>526</v>
      </c>
      <c r="D122" t="s">
        <v>531</v>
      </c>
      <c r="E122" s="52">
        <v>43540</v>
      </c>
      <c r="F122" s="52">
        <v>43540</v>
      </c>
      <c r="G122">
        <v>6.9</v>
      </c>
      <c r="H122">
        <v>299</v>
      </c>
      <c r="I122">
        <f>PivotTables3!$G122*PivotTables3!$H122</f>
        <v>2063.1</v>
      </c>
    </row>
    <row r="123" spans="1:9" x14ac:dyDescent="0.2">
      <c r="A123" t="s">
        <v>568</v>
      </c>
      <c r="B123" t="s">
        <v>533</v>
      </c>
      <c r="C123" t="s">
        <v>551</v>
      </c>
      <c r="D123" t="s">
        <v>549</v>
      </c>
      <c r="E123" s="52">
        <v>43795</v>
      </c>
      <c r="F123" s="52">
        <v>43801</v>
      </c>
      <c r="G123">
        <v>6.7</v>
      </c>
      <c r="H123">
        <v>154.94999999999999</v>
      </c>
      <c r="I123">
        <f>PivotTables3!$G123*PivotTables3!$H123</f>
        <v>1038.165</v>
      </c>
    </row>
    <row r="124" spans="1:9" x14ac:dyDescent="0.2">
      <c r="A124" t="s">
        <v>604</v>
      </c>
      <c r="B124" t="s">
        <v>525</v>
      </c>
      <c r="C124" t="s">
        <v>530</v>
      </c>
      <c r="D124" t="s">
        <v>541</v>
      </c>
      <c r="E124" s="52">
        <v>43645</v>
      </c>
      <c r="F124" s="52">
        <v>43647</v>
      </c>
      <c r="G124">
        <v>9.9</v>
      </c>
      <c r="H124">
        <v>134.99</v>
      </c>
      <c r="I124">
        <f>PivotTables3!$G124*PivotTables3!$H124</f>
        <v>1336.4010000000001</v>
      </c>
    </row>
    <row r="125" spans="1:9" x14ac:dyDescent="0.2">
      <c r="A125" t="s">
        <v>573</v>
      </c>
      <c r="B125" t="s">
        <v>533</v>
      </c>
      <c r="C125" t="s">
        <v>530</v>
      </c>
      <c r="D125" t="s">
        <v>534</v>
      </c>
      <c r="E125" s="52">
        <v>43671</v>
      </c>
      <c r="F125" s="52">
        <v>43671</v>
      </c>
      <c r="G125">
        <v>20</v>
      </c>
      <c r="H125">
        <v>349</v>
      </c>
      <c r="I125">
        <f>PivotTables3!$G125*PivotTables3!$H125</f>
        <v>6980</v>
      </c>
    </row>
    <row r="126" spans="1:9" x14ac:dyDescent="0.2">
      <c r="A126" t="s">
        <v>600</v>
      </c>
      <c r="B126" t="s">
        <v>533</v>
      </c>
      <c r="C126" t="s">
        <v>562</v>
      </c>
      <c r="D126" t="s">
        <v>527</v>
      </c>
      <c r="E126" s="52">
        <v>43825</v>
      </c>
      <c r="F126" s="52">
        <v>43825</v>
      </c>
      <c r="G126">
        <v>7.6</v>
      </c>
      <c r="H126">
        <v>99.99</v>
      </c>
      <c r="I126">
        <f>PivotTables3!$G126*PivotTables3!$H126</f>
        <v>759.92399999999998</v>
      </c>
    </row>
    <row r="127" spans="1:9" x14ac:dyDescent="0.2">
      <c r="A127" t="s">
        <v>596</v>
      </c>
      <c r="B127" t="s">
        <v>533</v>
      </c>
      <c r="C127" t="s">
        <v>559</v>
      </c>
      <c r="D127" t="s">
        <v>534</v>
      </c>
      <c r="E127" s="52">
        <v>43690</v>
      </c>
      <c r="F127" s="52">
        <v>43693</v>
      </c>
      <c r="G127">
        <v>24.7</v>
      </c>
      <c r="H127">
        <v>349</v>
      </c>
      <c r="I127">
        <f>PivotTables3!$G127*PivotTables3!$H127</f>
        <v>8620.2999999999993</v>
      </c>
    </row>
    <row r="128" spans="1:9" x14ac:dyDescent="0.2">
      <c r="A128" t="s">
        <v>575</v>
      </c>
      <c r="B128" t="s">
        <v>536</v>
      </c>
      <c r="C128" t="s">
        <v>536</v>
      </c>
      <c r="D128" t="s">
        <v>538</v>
      </c>
      <c r="E128" s="52">
        <v>43779</v>
      </c>
      <c r="F128" s="52">
        <v>43784</v>
      </c>
      <c r="G128">
        <v>5.4</v>
      </c>
      <c r="H128">
        <v>295.19</v>
      </c>
      <c r="I128">
        <f>PivotTables3!$G128*PivotTables3!$H128</f>
        <v>1594.0260000000001</v>
      </c>
    </row>
    <row r="129" spans="1:9" x14ac:dyDescent="0.2">
      <c r="A129" t="s">
        <v>591</v>
      </c>
      <c r="B129" t="s">
        <v>533</v>
      </c>
      <c r="C129" t="s">
        <v>548</v>
      </c>
      <c r="D129" t="s">
        <v>538</v>
      </c>
      <c r="E129" s="52">
        <v>43492</v>
      </c>
      <c r="F129" s="52">
        <v>43495</v>
      </c>
      <c r="G129">
        <v>9.6</v>
      </c>
      <c r="H129">
        <v>295.19</v>
      </c>
      <c r="I129">
        <f>PivotTables3!$G129*PivotTables3!$H129</f>
        <v>2833.8240000000001</v>
      </c>
    </row>
    <row r="130" spans="1:9" x14ac:dyDescent="0.2">
      <c r="A130" t="s">
        <v>561</v>
      </c>
      <c r="B130" t="s">
        <v>529</v>
      </c>
      <c r="C130" t="s">
        <v>548</v>
      </c>
      <c r="D130" t="s">
        <v>527</v>
      </c>
      <c r="E130" s="52">
        <v>43809</v>
      </c>
      <c r="F130" s="52">
        <v>43810</v>
      </c>
      <c r="G130">
        <v>24.9</v>
      </c>
      <c r="H130">
        <v>99.99</v>
      </c>
      <c r="I130">
        <f>PivotTables3!$G130*PivotTables3!$H130</f>
        <v>2489.7509999999997</v>
      </c>
    </row>
    <row r="131" spans="1:9" x14ac:dyDescent="0.2">
      <c r="A131" t="s">
        <v>599</v>
      </c>
      <c r="B131" t="s">
        <v>536</v>
      </c>
      <c r="C131" t="s">
        <v>551</v>
      </c>
      <c r="D131" t="s">
        <v>534</v>
      </c>
      <c r="E131" s="52">
        <v>43507</v>
      </c>
      <c r="F131" s="52">
        <v>43512</v>
      </c>
      <c r="G131">
        <v>5</v>
      </c>
      <c r="H131">
        <v>349</v>
      </c>
      <c r="I131">
        <f>PivotTables3!$G131*PivotTables3!$H131</f>
        <v>1745</v>
      </c>
    </row>
    <row r="132" spans="1:9" x14ac:dyDescent="0.2">
      <c r="A132" t="s">
        <v>588</v>
      </c>
      <c r="B132" t="s">
        <v>536</v>
      </c>
      <c r="C132" t="s">
        <v>551</v>
      </c>
      <c r="D132" t="s">
        <v>557</v>
      </c>
      <c r="E132" s="52">
        <v>43552</v>
      </c>
      <c r="F132" s="52">
        <v>43554</v>
      </c>
      <c r="G132">
        <v>18.5</v>
      </c>
      <c r="H132">
        <v>329.25</v>
      </c>
      <c r="I132">
        <f>PivotTables3!$G132*PivotTables3!$H132</f>
        <v>6091.125</v>
      </c>
    </row>
    <row r="133" spans="1:9" x14ac:dyDescent="0.2">
      <c r="A133" t="s">
        <v>605</v>
      </c>
      <c r="B133" t="s">
        <v>525</v>
      </c>
      <c r="C133" t="s">
        <v>548</v>
      </c>
      <c r="D133" t="s">
        <v>538</v>
      </c>
      <c r="E133" s="52">
        <v>43728</v>
      </c>
      <c r="F133" s="52">
        <v>43732</v>
      </c>
      <c r="G133">
        <v>19.2</v>
      </c>
      <c r="H133">
        <v>295.19</v>
      </c>
      <c r="I133">
        <f>PivotTables3!$G133*PivotTables3!$H133</f>
        <v>5667.6480000000001</v>
      </c>
    </row>
    <row r="134" spans="1:9" x14ac:dyDescent="0.2">
      <c r="A134" t="s">
        <v>547</v>
      </c>
      <c r="B134" t="s">
        <v>525</v>
      </c>
      <c r="C134" t="s">
        <v>530</v>
      </c>
      <c r="D134" t="s">
        <v>527</v>
      </c>
      <c r="E134" s="52">
        <v>43548</v>
      </c>
      <c r="F134" s="52">
        <v>43549</v>
      </c>
      <c r="G134">
        <v>11.3</v>
      </c>
      <c r="H134">
        <v>99.99</v>
      </c>
      <c r="I134">
        <f>PivotTables3!$G134*PivotTables3!$H134</f>
        <v>1129.8869999999999</v>
      </c>
    </row>
    <row r="135" spans="1:9" x14ac:dyDescent="0.2">
      <c r="A135" t="s">
        <v>571</v>
      </c>
      <c r="B135" t="s">
        <v>529</v>
      </c>
      <c r="C135" t="s">
        <v>559</v>
      </c>
      <c r="D135" t="s">
        <v>531</v>
      </c>
      <c r="E135" s="52">
        <v>43658</v>
      </c>
      <c r="F135" s="52">
        <v>43659</v>
      </c>
      <c r="G135">
        <v>5.8</v>
      </c>
      <c r="H135">
        <v>299</v>
      </c>
      <c r="I135">
        <f>PivotTables3!$G135*PivotTables3!$H135</f>
        <v>1734.2</v>
      </c>
    </row>
    <row r="136" spans="1:9" x14ac:dyDescent="0.2">
      <c r="A136" t="s">
        <v>552</v>
      </c>
      <c r="B136" t="s">
        <v>536</v>
      </c>
      <c r="C136" t="s">
        <v>536</v>
      </c>
      <c r="D136" t="s">
        <v>534</v>
      </c>
      <c r="E136" s="52">
        <v>43722</v>
      </c>
      <c r="F136" s="52">
        <v>43723</v>
      </c>
      <c r="G136">
        <v>17.3</v>
      </c>
      <c r="H136">
        <v>349</v>
      </c>
      <c r="I136">
        <f>PivotTables3!$G136*PivotTables3!$H136</f>
        <v>6037.7</v>
      </c>
    </row>
    <row r="137" spans="1:9" x14ac:dyDescent="0.2">
      <c r="A137" t="s">
        <v>590</v>
      </c>
      <c r="B137" t="s">
        <v>533</v>
      </c>
      <c r="C137" t="s">
        <v>553</v>
      </c>
      <c r="D137" t="s">
        <v>557</v>
      </c>
      <c r="E137" s="52">
        <v>43751</v>
      </c>
      <c r="F137" s="52">
        <v>43757</v>
      </c>
      <c r="G137">
        <v>23.6</v>
      </c>
      <c r="H137">
        <v>329.25</v>
      </c>
      <c r="I137">
        <f>PivotTables3!$G137*PivotTables3!$H137</f>
        <v>7770.3</v>
      </c>
    </row>
    <row r="138" spans="1:9" x14ac:dyDescent="0.2">
      <c r="A138" t="s">
        <v>578</v>
      </c>
      <c r="B138" t="s">
        <v>536</v>
      </c>
      <c r="C138" t="s">
        <v>553</v>
      </c>
      <c r="D138" t="s">
        <v>549</v>
      </c>
      <c r="E138" s="52">
        <v>43509</v>
      </c>
      <c r="F138" s="52">
        <v>43511</v>
      </c>
      <c r="G138">
        <v>5.3</v>
      </c>
      <c r="H138">
        <v>154.94999999999999</v>
      </c>
      <c r="I138">
        <f>PivotTables3!$G138*PivotTables3!$H138</f>
        <v>821.2349999999999</v>
      </c>
    </row>
    <row r="139" spans="1:9" x14ac:dyDescent="0.2">
      <c r="A139" t="s">
        <v>599</v>
      </c>
      <c r="B139" t="s">
        <v>536</v>
      </c>
      <c r="C139" t="s">
        <v>548</v>
      </c>
      <c r="D139" t="s">
        <v>566</v>
      </c>
      <c r="E139" s="52">
        <v>43671</v>
      </c>
      <c r="F139" s="52">
        <v>43672</v>
      </c>
      <c r="G139">
        <v>14.2</v>
      </c>
      <c r="H139">
        <v>325</v>
      </c>
      <c r="I139">
        <f>PivotTables3!$G139*PivotTables3!$H139</f>
        <v>4615</v>
      </c>
    </row>
    <row r="140" spans="1:9" x14ac:dyDescent="0.2">
      <c r="A140" t="s">
        <v>606</v>
      </c>
      <c r="B140" t="s">
        <v>525</v>
      </c>
      <c r="C140" t="s">
        <v>530</v>
      </c>
      <c r="D140" t="s">
        <v>531</v>
      </c>
      <c r="E140" s="52">
        <v>43536</v>
      </c>
      <c r="F140" s="52">
        <v>43541</v>
      </c>
      <c r="G140">
        <v>7.3</v>
      </c>
      <c r="H140">
        <v>299</v>
      </c>
      <c r="I140">
        <f>PivotTables3!$G140*PivotTables3!$H140</f>
        <v>2182.6999999999998</v>
      </c>
    </row>
    <row r="141" spans="1:9" x14ac:dyDescent="0.2">
      <c r="A141" t="s">
        <v>607</v>
      </c>
      <c r="B141" t="s">
        <v>536</v>
      </c>
      <c r="C141" t="s">
        <v>551</v>
      </c>
      <c r="D141" t="s">
        <v>557</v>
      </c>
      <c r="E141" s="52">
        <v>43528</v>
      </c>
      <c r="F141" s="52">
        <v>43534</v>
      </c>
      <c r="G141">
        <v>11.8</v>
      </c>
      <c r="H141">
        <v>329.25</v>
      </c>
      <c r="I141">
        <f>PivotTables3!$G141*PivotTables3!$H141</f>
        <v>3885.15</v>
      </c>
    </row>
    <row r="142" spans="1:9" x14ac:dyDescent="0.2">
      <c r="A142" t="s">
        <v>593</v>
      </c>
      <c r="B142" t="s">
        <v>525</v>
      </c>
      <c r="C142" t="s">
        <v>530</v>
      </c>
      <c r="D142" t="s">
        <v>557</v>
      </c>
      <c r="E142" s="52">
        <v>43573</v>
      </c>
      <c r="F142" s="52">
        <v>43577</v>
      </c>
      <c r="G142">
        <v>12.9</v>
      </c>
      <c r="H142">
        <v>329.25</v>
      </c>
      <c r="I142">
        <f>PivotTables3!$G142*PivotTables3!$H142</f>
        <v>4247.3249999999998</v>
      </c>
    </row>
    <row r="143" spans="1:9" x14ac:dyDescent="0.2">
      <c r="A143" t="s">
        <v>595</v>
      </c>
      <c r="B143" t="s">
        <v>540</v>
      </c>
      <c r="C143" t="s">
        <v>537</v>
      </c>
      <c r="D143" t="s">
        <v>543</v>
      </c>
      <c r="E143" s="52">
        <v>43715</v>
      </c>
      <c r="F143" s="52">
        <v>43715</v>
      </c>
      <c r="G143">
        <v>19.100000000000001</v>
      </c>
      <c r="H143">
        <v>285.99</v>
      </c>
      <c r="I143">
        <f>PivotTables3!$G143*PivotTables3!$H143</f>
        <v>5462.4090000000006</v>
      </c>
    </row>
    <row r="144" spans="1:9" x14ac:dyDescent="0.2">
      <c r="A144" t="s">
        <v>608</v>
      </c>
      <c r="B144" t="s">
        <v>525</v>
      </c>
      <c r="C144" t="s">
        <v>551</v>
      </c>
      <c r="D144" t="s">
        <v>534</v>
      </c>
      <c r="E144" s="52">
        <v>43563</v>
      </c>
      <c r="F144" s="52">
        <v>43566</v>
      </c>
      <c r="G144">
        <v>8.6999999999999993</v>
      </c>
      <c r="H144">
        <v>349</v>
      </c>
      <c r="I144">
        <f>PivotTables3!$G144*PivotTables3!$H144</f>
        <v>3036.2999999999997</v>
      </c>
    </row>
    <row r="145" spans="1:9" x14ac:dyDescent="0.2">
      <c r="A145" t="s">
        <v>568</v>
      </c>
      <c r="B145" t="s">
        <v>529</v>
      </c>
      <c r="C145" t="s">
        <v>559</v>
      </c>
      <c r="D145" t="s">
        <v>527</v>
      </c>
      <c r="E145" s="52">
        <v>43474</v>
      </c>
      <c r="F145" s="52">
        <v>43479</v>
      </c>
      <c r="G145">
        <v>19</v>
      </c>
      <c r="H145">
        <v>99.99</v>
      </c>
      <c r="I145">
        <f>PivotTables3!$G145*PivotTables3!$H145</f>
        <v>1899.81</v>
      </c>
    </row>
    <row r="146" spans="1:9" x14ac:dyDescent="0.2">
      <c r="A146" t="s">
        <v>528</v>
      </c>
      <c r="B146" t="s">
        <v>533</v>
      </c>
      <c r="C146" t="s">
        <v>548</v>
      </c>
      <c r="D146" t="s">
        <v>538</v>
      </c>
      <c r="E146" s="52">
        <v>43685</v>
      </c>
      <c r="F146" s="52">
        <v>43685</v>
      </c>
      <c r="G146">
        <v>24.2</v>
      </c>
      <c r="H146">
        <v>295.19</v>
      </c>
      <c r="I146">
        <f>PivotTables3!$G146*PivotTables3!$H146</f>
        <v>7143.598</v>
      </c>
    </row>
    <row r="147" spans="1:9" x14ac:dyDescent="0.2">
      <c r="A147" t="s">
        <v>609</v>
      </c>
      <c r="B147" t="s">
        <v>529</v>
      </c>
      <c r="C147" t="s">
        <v>553</v>
      </c>
      <c r="D147" t="s">
        <v>541</v>
      </c>
      <c r="E147" s="52">
        <v>43659</v>
      </c>
      <c r="F147" s="52">
        <v>43664</v>
      </c>
      <c r="G147">
        <v>23.6</v>
      </c>
      <c r="H147">
        <v>134.99</v>
      </c>
      <c r="I147">
        <f>PivotTables3!$G147*PivotTables3!$H147</f>
        <v>3185.7640000000006</v>
      </c>
    </row>
    <row r="148" spans="1:9" x14ac:dyDescent="0.2">
      <c r="A148" t="s">
        <v>542</v>
      </c>
      <c r="B148" t="s">
        <v>533</v>
      </c>
      <c r="C148" t="s">
        <v>530</v>
      </c>
      <c r="D148" t="s">
        <v>557</v>
      </c>
      <c r="E148" s="52">
        <v>43823</v>
      </c>
      <c r="F148" s="52">
        <v>43823</v>
      </c>
      <c r="G148">
        <v>12.5</v>
      </c>
      <c r="H148">
        <v>329.25</v>
      </c>
      <c r="I148">
        <f>PivotTables3!$G148*PivotTables3!$H148</f>
        <v>4115.625</v>
      </c>
    </row>
    <row r="149" spans="1:9" x14ac:dyDescent="0.2">
      <c r="A149" t="s">
        <v>610</v>
      </c>
      <c r="B149" t="s">
        <v>525</v>
      </c>
      <c r="C149" t="s">
        <v>559</v>
      </c>
      <c r="D149" t="s">
        <v>534</v>
      </c>
      <c r="E149" s="52">
        <v>43617</v>
      </c>
      <c r="F149" s="52">
        <v>43618</v>
      </c>
      <c r="G149">
        <v>10</v>
      </c>
      <c r="H149">
        <v>349</v>
      </c>
      <c r="I149">
        <f>PivotTables3!$G149*PivotTables3!$H149</f>
        <v>3490</v>
      </c>
    </row>
    <row r="150" spans="1:9" x14ac:dyDescent="0.2">
      <c r="A150" t="s">
        <v>532</v>
      </c>
      <c r="B150" t="s">
        <v>525</v>
      </c>
      <c r="C150" t="s">
        <v>562</v>
      </c>
      <c r="D150" t="s">
        <v>566</v>
      </c>
      <c r="E150" s="52">
        <v>43735</v>
      </c>
      <c r="F150" s="52">
        <v>43736</v>
      </c>
      <c r="G150">
        <v>15.3</v>
      </c>
      <c r="H150">
        <v>325</v>
      </c>
      <c r="I150">
        <f>PivotTables3!$G150*PivotTables3!$H150</f>
        <v>4972.5</v>
      </c>
    </row>
    <row r="151" spans="1:9" x14ac:dyDescent="0.2">
      <c r="A151" t="s">
        <v>581</v>
      </c>
      <c r="B151" t="s">
        <v>525</v>
      </c>
      <c r="C151" t="s">
        <v>551</v>
      </c>
      <c r="D151" t="s">
        <v>541</v>
      </c>
      <c r="E151" s="52">
        <v>43668</v>
      </c>
      <c r="F151" s="52">
        <v>43670</v>
      </c>
      <c r="G151">
        <v>14.3</v>
      </c>
      <c r="H151">
        <v>134.99</v>
      </c>
      <c r="I151">
        <f>PivotTables3!$G151*PivotTables3!$H151</f>
        <v>1930.3570000000002</v>
      </c>
    </row>
    <row r="152" spans="1:9" x14ac:dyDescent="0.2">
      <c r="A152" t="s">
        <v>611</v>
      </c>
      <c r="B152" t="s">
        <v>529</v>
      </c>
      <c r="C152" t="s">
        <v>553</v>
      </c>
      <c r="D152" t="s">
        <v>527</v>
      </c>
      <c r="E152" s="52">
        <v>43573</v>
      </c>
      <c r="F152" s="52">
        <v>43578</v>
      </c>
      <c r="G152">
        <v>14.9</v>
      </c>
      <c r="H152">
        <v>99.99</v>
      </c>
      <c r="I152">
        <f>PivotTables3!$G152*PivotTables3!$H152</f>
        <v>1489.8509999999999</v>
      </c>
    </row>
    <row r="153" spans="1:9" x14ac:dyDescent="0.2">
      <c r="A153" t="s">
        <v>580</v>
      </c>
      <c r="B153" t="s">
        <v>533</v>
      </c>
      <c r="C153" t="s">
        <v>562</v>
      </c>
      <c r="D153" t="s">
        <v>557</v>
      </c>
      <c r="E153" s="52">
        <v>43500</v>
      </c>
      <c r="F153" s="52">
        <v>43501</v>
      </c>
      <c r="G153">
        <v>11.2</v>
      </c>
      <c r="H153">
        <v>329.25</v>
      </c>
      <c r="I153">
        <f>PivotTables3!$G153*PivotTables3!$H153</f>
        <v>3687.6</v>
      </c>
    </row>
    <row r="154" spans="1:9" x14ac:dyDescent="0.2">
      <c r="A154" t="s">
        <v>555</v>
      </c>
      <c r="B154" t="s">
        <v>529</v>
      </c>
      <c r="C154" t="s">
        <v>536</v>
      </c>
      <c r="D154" t="s">
        <v>549</v>
      </c>
      <c r="E154" s="52">
        <v>43598</v>
      </c>
      <c r="F154" s="52">
        <v>43598</v>
      </c>
      <c r="G154">
        <v>8.6999999999999993</v>
      </c>
      <c r="H154">
        <v>154.94999999999999</v>
      </c>
      <c r="I154">
        <f>PivotTables3!$G154*PivotTables3!$H154</f>
        <v>1348.0649999999998</v>
      </c>
    </row>
    <row r="155" spans="1:9" x14ac:dyDescent="0.2">
      <c r="A155" t="s">
        <v>586</v>
      </c>
      <c r="B155" t="s">
        <v>529</v>
      </c>
      <c r="C155" t="s">
        <v>537</v>
      </c>
      <c r="D155" t="s">
        <v>541</v>
      </c>
      <c r="E155" s="52">
        <v>43566</v>
      </c>
      <c r="F155" s="52">
        <v>43570</v>
      </c>
      <c r="G155">
        <v>9.4</v>
      </c>
      <c r="H155">
        <v>134.99</v>
      </c>
      <c r="I155">
        <f>PivotTables3!$G155*PivotTables3!$H155</f>
        <v>1268.9060000000002</v>
      </c>
    </row>
    <row r="156" spans="1:9" x14ac:dyDescent="0.2">
      <c r="A156" t="s">
        <v>612</v>
      </c>
      <c r="B156" t="s">
        <v>533</v>
      </c>
      <c r="C156" t="s">
        <v>562</v>
      </c>
      <c r="D156" t="s">
        <v>557</v>
      </c>
      <c r="E156" s="52">
        <v>43680</v>
      </c>
      <c r="F156" s="52">
        <v>43685</v>
      </c>
      <c r="G156">
        <v>20.100000000000001</v>
      </c>
      <c r="H156">
        <v>329.25</v>
      </c>
      <c r="I156">
        <f>PivotTables3!$G156*PivotTables3!$H156</f>
        <v>6617.9250000000002</v>
      </c>
    </row>
    <row r="157" spans="1:9" x14ac:dyDescent="0.2">
      <c r="A157" t="s">
        <v>542</v>
      </c>
      <c r="B157" t="s">
        <v>536</v>
      </c>
      <c r="C157" t="s">
        <v>537</v>
      </c>
      <c r="D157" t="s">
        <v>541</v>
      </c>
      <c r="E157" s="52">
        <v>43673</v>
      </c>
      <c r="F157" s="52">
        <v>43673</v>
      </c>
      <c r="G157">
        <v>22.1</v>
      </c>
      <c r="H157">
        <v>134.99</v>
      </c>
      <c r="I157">
        <f>PivotTables3!$G157*PivotTables3!$H157</f>
        <v>2983.2790000000005</v>
      </c>
    </row>
    <row r="158" spans="1:9" x14ac:dyDescent="0.2">
      <c r="A158" t="s">
        <v>558</v>
      </c>
      <c r="B158" t="s">
        <v>529</v>
      </c>
      <c r="C158" t="s">
        <v>559</v>
      </c>
      <c r="D158" t="s">
        <v>549</v>
      </c>
      <c r="E158" s="52">
        <v>43609</v>
      </c>
      <c r="F158" s="52">
        <v>43614</v>
      </c>
      <c r="G158">
        <v>22.1</v>
      </c>
      <c r="H158">
        <v>154.94999999999999</v>
      </c>
      <c r="I158">
        <f>PivotTables3!$G158*PivotTables3!$H158</f>
        <v>3424.395</v>
      </c>
    </row>
    <row r="159" spans="1:9" x14ac:dyDescent="0.2">
      <c r="A159" t="s">
        <v>613</v>
      </c>
      <c r="B159" t="s">
        <v>533</v>
      </c>
      <c r="C159" t="s">
        <v>548</v>
      </c>
      <c r="D159" t="s">
        <v>527</v>
      </c>
      <c r="E159" s="52">
        <v>43529</v>
      </c>
      <c r="F159" s="52">
        <v>43529</v>
      </c>
      <c r="G159">
        <v>20.7</v>
      </c>
      <c r="H159">
        <v>99.99</v>
      </c>
      <c r="I159">
        <f>PivotTables3!$G159*PivotTables3!$H159</f>
        <v>2069.7929999999997</v>
      </c>
    </row>
    <row r="160" spans="1:9" x14ac:dyDescent="0.2">
      <c r="A160" t="s">
        <v>602</v>
      </c>
      <c r="B160" t="s">
        <v>536</v>
      </c>
      <c r="C160" t="s">
        <v>551</v>
      </c>
      <c r="D160" t="s">
        <v>538</v>
      </c>
      <c r="E160" s="52">
        <v>43728</v>
      </c>
      <c r="F160" s="52">
        <v>43734</v>
      </c>
      <c r="G160">
        <v>16.3</v>
      </c>
      <c r="H160">
        <v>295.19</v>
      </c>
      <c r="I160">
        <f>PivotTables3!$G160*PivotTables3!$H160</f>
        <v>4811.5969999999998</v>
      </c>
    </row>
    <row r="161" spans="1:9" x14ac:dyDescent="0.2">
      <c r="A161" t="s">
        <v>614</v>
      </c>
      <c r="B161" t="s">
        <v>533</v>
      </c>
      <c r="C161" t="s">
        <v>548</v>
      </c>
      <c r="D161" t="s">
        <v>549</v>
      </c>
      <c r="E161" s="52">
        <v>43702</v>
      </c>
      <c r="F161" s="52">
        <v>43702</v>
      </c>
      <c r="G161">
        <v>14.6</v>
      </c>
      <c r="H161">
        <v>154.94999999999999</v>
      </c>
      <c r="I161">
        <f>PivotTables3!$G161*PivotTables3!$H161</f>
        <v>2262.27</v>
      </c>
    </row>
    <row r="162" spans="1:9" x14ac:dyDescent="0.2">
      <c r="A162" t="s">
        <v>555</v>
      </c>
      <c r="B162" t="s">
        <v>540</v>
      </c>
      <c r="C162" t="s">
        <v>536</v>
      </c>
      <c r="D162" t="s">
        <v>541</v>
      </c>
      <c r="E162" s="52">
        <v>43755</v>
      </c>
      <c r="F162" s="52">
        <v>43759</v>
      </c>
      <c r="G162">
        <v>23.7</v>
      </c>
      <c r="H162">
        <v>134.99</v>
      </c>
      <c r="I162">
        <f>PivotTables3!$G162*PivotTables3!$H162</f>
        <v>3199.2629999999999</v>
      </c>
    </row>
    <row r="163" spans="1:9" x14ac:dyDescent="0.2">
      <c r="A163" t="s">
        <v>539</v>
      </c>
      <c r="B163" t="s">
        <v>525</v>
      </c>
      <c r="C163" t="s">
        <v>548</v>
      </c>
      <c r="D163" t="s">
        <v>541</v>
      </c>
      <c r="E163" s="52">
        <v>43507</v>
      </c>
      <c r="F163" s="52">
        <v>43513</v>
      </c>
      <c r="G163">
        <v>20.3</v>
      </c>
      <c r="H163">
        <v>134.99</v>
      </c>
      <c r="I163">
        <f>PivotTables3!$G163*PivotTables3!$H163</f>
        <v>2740.2970000000005</v>
      </c>
    </row>
    <row r="164" spans="1:9" x14ac:dyDescent="0.2">
      <c r="A164" t="s">
        <v>596</v>
      </c>
      <c r="B164" t="s">
        <v>536</v>
      </c>
      <c r="C164" t="s">
        <v>526</v>
      </c>
      <c r="D164" t="s">
        <v>534</v>
      </c>
      <c r="E164" s="52">
        <v>43697</v>
      </c>
      <c r="F164" s="52">
        <v>43701</v>
      </c>
      <c r="G164">
        <v>6.7</v>
      </c>
      <c r="H164">
        <v>349</v>
      </c>
      <c r="I164">
        <f>PivotTables3!$G164*PivotTables3!$H164</f>
        <v>2338.3000000000002</v>
      </c>
    </row>
    <row r="165" spans="1:9" x14ac:dyDescent="0.2">
      <c r="A165" t="s">
        <v>554</v>
      </c>
      <c r="B165" t="s">
        <v>540</v>
      </c>
      <c r="C165" t="s">
        <v>536</v>
      </c>
      <c r="D165" t="s">
        <v>566</v>
      </c>
      <c r="E165" s="52">
        <v>43605</v>
      </c>
      <c r="F165" s="52">
        <v>43608</v>
      </c>
      <c r="G165">
        <v>13.8</v>
      </c>
      <c r="H165">
        <v>325</v>
      </c>
      <c r="I165">
        <f>PivotTables3!$G165*PivotTables3!$H165</f>
        <v>4485</v>
      </c>
    </row>
    <row r="166" spans="1:9" x14ac:dyDescent="0.2">
      <c r="A166" t="s">
        <v>607</v>
      </c>
      <c r="B166" t="s">
        <v>529</v>
      </c>
      <c r="C166" t="s">
        <v>548</v>
      </c>
      <c r="D166" t="s">
        <v>538</v>
      </c>
      <c r="E166" s="52">
        <v>43659</v>
      </c>
      <c r="F166" s="52">
        <v>43659</v>
      </c>
      <c r="G166">
        <v>9.8000000000000007</v>
      </c>
      <c r="H166">
        <v>295.19</v>
      </c>
      <c r="I166">
        <f>PivotTables3!$G166*PivotTables3!$H166</f>
        <v>2892.8620000000001</v>
      </c>
    </row>
    <row r="167" spans="1:9" x14ac:dyDescent="0.2">
      <c r="A167" t="s">
        <v>545</v>
      </c>
      <c r="B167" t="s">
        <v>533</v>
      </c>
      <c r="C167" t="s">
        <v>553</v>
      </c>
      <c r="D167" t="s">
        <v>534</v>
      </c>
      <c r="E167" s="52">
        <v>43766</v>
      </c>
      <c r="F167" s="52">
        <v>43768</v>
      </c>
      <c r="G167">
        <v>24.1</v>
      </c>
      <c r="H167">
        <v>349</v>
      </c>
      <c r="I167">
        <f>PivotTables3!$G167*PivotTables3!$H167</f>
        <v>8410.9</v>
      </c>
    </row>
    <row r="168" spans="1:9" x14ac:dyDescent="0.2">
      <c r="A168" t="s">
        <v>568</v>
      </c>
      <c r="B168" t="s">
        <v>536</v>
      </c>
      <c r="C168" t="s">
        <v>530</v>
      </c>
      <c r="D168" t="s">
        <v>566</v>
      </c>
      <c r="E168" s="52">
        <v>43758</v>
      </c>
      <c r="F168" s="52">
        <v>43760</v>
      </c>
      <c r="G168">
        <v>6.3</v>
      </c>
      <c r="H168">
        <v>325</v>
      </c>
      <c r="I168">
        <f>PivotTables3!$G168*PivotTables3!$H168</f>
        <v>2047.5</v>
      </c>
    </row>
    <row r="169" spans="1:9" x14ac:dyDescent="0.2">
      <c r="A169" t="s">
        <v>544</v>
      </c>
      <c r="B169" t="s">
        <v>533</v>
      </c>
      <c r="C169" t="s">
        <v>530</v>
      </c>
      <c r="D169" t="s">
        <v>557</v>
      </c>
      <c r="E169" s="52">
        <v>43689</v>
      </c>
      <c r="F169" s="52">
        <v>43695</v>
      </c>
      <c r="G169">
        <v>10.6</v>
      </c>
      <c r="H169">
        <v>329.25</v>
      </c>
      <c r="I169">
        <f>PivotTables3!$G169*PivotTables3!$H169</f>
        <v>3490.0499999999997</v>
      </c>
    </row>
    <row r="170" spans="1:9" x14ac:dyDescent="0.2">
      <c r="A170" t="s">
        <v>544</v>
      </c>
      <c r="B170" t="s">
        <v>529</v>
      </c>
      <c r="C170" t="s">
        <v>537</v>
      </c>
      <c r="D170" t="s">
        <v>543</v>
      </c>
      <c r="E170" s="52">
        <v>43747</v>
      </c>
      <c r="F170" s="52">
        <v>43747</v>
      </c>
      <c r="G170">
        <v>18.5</v>
      </c>
      <c r="H170">
        <v>285.99</v>
      </c>
      <c r="I170">
        <f>PivotTables3!$G170*PivotTables3!$H170</f>
        <v>5290.8150000000005</v>
      </c>
    </row>
    <row r="171" spans="1:9" x14ac:dyDescent="0.2">
      <c r="A171" t="s">
        <v>574</v>
      </c>
      <c r="B171" t="s">
        <v>533</v>
      </c>
      <c r="C171" t="s">
        <v>551</v>
      </c>
      <c r="D171" t="s">
        <v>549</v>
      </c>
      <c r="E171" s="52">
        <v>43721</v>
      </c>
      <c r="F171" s="52">
        <v>43726</v>
      </c>
      <c r="G171">
        <v>13.3</v>
      </c>
      <c r="H171">
        <v>154.94999999999999</v>
      </c>
      <c r="I171">
        <f>PivotTables3!$G171*PivotTables3!$H171</f>
        <v>2060.835</v>
      </c>
    </row>
    <row r="172" spans="1:9" x14ac:dyDescent="0.2">
      <c r="A172" t="s">
        <v>610</v>
      </c>
      <c r="B172" t="s">
        <v>540</v>
      </c>
      <c r="C172" t="s">
        <v>537</v>
      </c>
      <c r="D172" t="s">
        <v>527</v>
      </c>
      <c r="E172" s="52">
        <v>43491</v>
      </c>
      <c r="F172" s="52">
        <v>43492</v>
      </c>
      <c r="G172">
        <v>12.2</v>
      </c>
      <c r="H172">
        <v>99.99</v>
      </c>
      <c r="I172">
        <f>PivotTables3!$G172*PivotTables3!$H172</f>
        <v>1219.8779999999999</v>
      </c>
    </row>
    <row r="173" spans="1:9" x14ac:dyDescent="0.2">
      <c r="A173" t="s">
        <v>558</v>
      </c>
      <c r="B173" t="s">
        <v>529</v>
      </c>
      <c r="C173" t="s">
        <v>553</v>
      </c>
      <c r="D173" t="s">
        <v>534</v>
      </c>
      <c r="E173" s="52">
        <v>43652</v>
      </c>
      <c r="F173" s="52">
        <v>43653</v>
      </c>
      <c r="G173">
        <v>5.2</v>
      </c>
      <c r="H173">
        <v>349</v>
      </c>
      <c r="I173">
        <f>PivotTables3!$G173*PivotTables3!$H173</f>
        <v>1814.8</v>
      </c>
    </row>
    <row r="174" spans="1:9" x14ac:dyDescent="0.2">
      <c r="A174" t="s">
        <v>583</v>
      </c>
      <c r="B174" t="s">
        <v>525</v>
      </c>
      <c r="C174" t="s">
        <v>562</v>
      </c>
      <c r="D174" t="s">
        <v>543</v>
      </c>
      <c r="E174" s="52">
        <v>43515</v>
      </c>
      <c r="F174" s="52">
        <v>43520</v>
      </c>
      <c r="G174">
        <v>10.4</v>
      </c>
      <c r="H174">
        <v>285.99</v>
      </c>
      <c r="I174">
        <f>PivotTables3!$G174*PivotTables3!$H174</f>
        <v>2974.2960000000003</v>
      </c>
    </row>
    <row r="175" spans="1:9" x14ac:dyDescent="0.2">
      <c r="A175" t="s">
        <v>589</v>
      </c>
      <c r="B175" t="s">
        <v>536</v>
      </c>
      <c r="C175" t="s">
        <v>553</v>
      </c>
      <c r="D175" t="s">
        <v>527</v>
      </c>
      <c r="E175" s="52">
        <v>43635</v>
      </c>
      <c r="F175" s="52">
        <v>43637</v>
      </c>
      <c r="G175">
        <v>7.9</v>
      </c>
      <c r="H175">
        <v>99.99</v>
      </c>
      <c r="I175">
        <f>PivotTables3!$G175*PivotTables3!$H175</f>
        <v>789.92100000000005</v>
      </c>
    </row>
    <row r="176" spans="1:9" x14ac:dyDescent="0.2">
      <c r="A176" t="s">
        <v>615</v>
      </c>
      <c r="B176" t="s">
        <v>540</v>
      </c>
      <c r="C176" t="s">
        <v>553</v>
      </c>
      <c r="D176" t="s">
        <v>534</v>
      </c>
      <c r="E176" s="52">
        <v>43673</v>
      </c>
      <c r="F176" s="52">
        <v>43673</v>
      </c>
      <c r="G176">
        <v>13.2</v>
      </c>
      <c r="H176">
        <v>349</v>
      </c>
      <c r="I176">
        <f>PivotTables3!$G176*PivotTables3!$H176</f>
        <v>4606.8</v>
      </c>
    </row>
    <row r="177" spans="1:9" x14ac:dyDescent="0.2">
      <c r="A177" t="s">
        <v>576</v>
      </c>
      <c r="B177" t="s">
        <v>536</v>
      </c>
      <c r="C177" t="s">
        <v>537</v>
      </c>
      <c r="D177" t="s">
        <v>541</v>
      </c>
      <c r="E177" s="52">
        <v>43528</v>
      </c>
      <c r="F177" s="52">
        <v>43529</v>
      </c>
      <c r="G177">
        <v>23.8</v>
      </c>
      <c r="H177">
        <v>134.99</v>
      </c>
      <c r="I177">
        <f>PivotTables3!$G177*PivotTables3!$H177</f>
        <v>3212.7620000000002</v>
      </c>
    </row>
    <row r="178" spans="1:9" x14ac:dyDescent="0.2">
      <c r="A178" t="s">
        <v>592</v>
      </c>
      <c r="B178" t="s">
        <v>525</v>
      </c>
      <c r="C178" t="s">
        <v>559</v>
      </c>
      <c r="D178" t="s">
        <v>527</v>
      </c>
      <c r="E178" s="52">
        <v>43602</v>
      </c>
      <c r="F178" s="52">
        <v>43606</v>
      </c>
      <c r="G178">
        <v>22.4</v>
      </c>
      <c r="H178">
        <v>99.99</v>
      </c>
      <c r="I178">
        <f>PivotTables3!$G178*PivotTables3!$H178</f>
        <v>2239.7759999999998</v>
      </c>
    </row>
    <row r="179" spans="1:9" x14ac:dyDescent="0.2">
      <c r="A179" t="s">
        <v>604</v>
      </c>
      <c r="B179" t="s">
        <v>536</v>
      </c>
      <c r="C179" t="s">
        <v>559</v>
      </c>
      <c r="D179" t="s">
        <v>527</v>
      </c>
      <c r="E179" s="52">
        <v>43486</v>
      </c>
      <c r="F179" s="52">
        <v>43487</v>
      </c>
      <c r="G179">
        <v>16.7</v>
      </c>
      <c r="H179">
        <v>99.99</v>
      </c>
      <c r="I179">
        <f>PivotTables3!$G179*PivotTables3!$H179</f>
        <v>1669.8329999999999</v>
      </c>
    </row>
    <row r="180" spans="1:9" x14ac:dyDescent="0.2">
      <c r="A180" t="s">
        <v>555</v>
      </c>
      <c r="B180" t="s">
        <v>536</v>
      </c>
      <c r="C180" t="s">
        <v>526</v>
      </c>
      <c r="D180" t="s">
        <v>557</v>
      </c>
      <c r="E180" s="52">
        <v>43770</v>
      </c>
      <c r="F180" s="52">
        <v>43776</v>
      </c>
      <c r="G180">
        <v>7.6</v>
      </c>
      <c r="H180">
        <v>329.25</v>
      </c>
      <c r="I180">
        <f>PivotTables3!$G180*PivotTables3!$H180</f>
        <v>2502.2999999999997</v>
      </c>
    </row>
    <row r="181" spans="1:9" x14ac:dyDescent="0.2">
      <c r="A181" t="s">
        <v>608</v>
      </c>
      <c r="B181" t="s">
        <v>529</v>
      </c>
      <c r="C181" t="s">
        <v>536</v>
      </c>
      <c r="D181" t="s">
        <v>538</v>
      </c>
      <c r="E181" s="52">
        <v>43596</v>
      </c>
      <c r="F181" s="52">
        <v>43597</v>
      </c>
      <c r="G181">
        <v>20.9</v>
      </c>
      <c r="H181">
        <v>295.19</v>
      </c>
      <c r="I181">
        <f>PivotTables3!$G181*PivotTables3!$H181</f>
        <v>6169.4709999999995</v>
      </c>
    </row>
    <row r="182" spans="1:9" x14ac:dyDescent="0.2">
      <c r="A182" t="s">
        <v>601</v>
      </c>
      <c r="B182" t="s">
        <v>533</v>
      </c>
      <c r="C182" t="s">
        <v>559</v>
      </c>
      <c r="D182" t="s">
        <v>541</v>
      </c>
      <c r="E182" s="52">
        <v>43659</v>
      </c>
      <c r="F182" s="52">
        <v>43660</v>
      </c>
      <c r="G182">
        <v>15.4</v>
      </c>
      <c r="H182">
        <v>134.99</v>
      </c>
      <c r="I182">
        <f>PivotTables3!$G182*PivotTables3!$H182</f>
        <v>2078.846</v>
      </c>
    </row>
    <row r="183" spans="1:9" x14ac:dyDescent="0.2">
      <c r="A183" t="s">
        <v>576</v>
      </c>
      <c r="B183" t="s">
        <v>536</v>
      </c>
      <c r="C183" t="s">
        <v>559</v>
      </c>
      <c r="D183" t="s">
        <v>527</v>
      </c>
      <c r="E183" s="52">
        <v>43717</v>
      </c>
      <c r="F183" s="52">
        <v>43720</v>
      </c>
      <c r="G183">
        <v>5.5</v>
      </c>
      <c r="H183">
        <v>99.99</v>
      </c>
      <c r="I183">
        <f>PivotTables3!$G183*PivotTables3!$H183</f>
        <v>549.94499999999994</v>
      </c>
    </row>
    <row r="184" spans="1:9" x14ac:dyDescent="0.2">
      <c r="A184" t="s">
        <v>600</v>
      </c>
      <c r="B184" t="s">
        <v>525</v>
      </c>
      <c r="C184" t="s">
        <v>536</v>
      </c>
      <c r="D184" t="s">
        <v>549</v>
      </c>
      <c r="E184" s="52">
        <v>43544</v>
      </c>
      <c r="F184" s="52">
        <v>43546</v>
      </c>
      <c r="G184">
        <v>5.3</v>
      </c>
      <c r="H184">
        <v>154.94999999999999</v>
      </c>
      <c r="I184">
        <f>PivotTables3!$G184*PivotTables3!$H184</f>
        <v>821.2349999999999</v>
      </c>
    </row>
    <row r="185" spans="1:9" x14ac:dyDescent="0.2">
      <c r="A185" t="s">
        <v>528</v>
      </c>
      <c r="B185" t="s">
        <v>536</v>
      </c>
      <c r="C185" t="s">
        <v>551</v>
      </c>
      <c r="D185" t="s">
        <v>566</v>
      </c>
      <c r="E185" s="52">
        <v>43535</v>
      </c>
      <c r="F185" s="52">
        <v>43538</v>
      </c>
      <c r="G185">
        <v>7.8</v>
      </c>
      <c r="H185">
        <v>325</v>
      </c>
      <c r="I185">
        <f>PivotTables3!$G185*PivotTables3!$H185</f>
        <v>2535</v>
      </c>
    </row>
    <row r="186" spans="1:9" x14ac:dyDescent="0.2">
      <c r="A186" t="s">
        <v>604</v>
      </c>
      <c r="B186" t="s">
        <v>533</v>
      </c>
      <c r="C186" t="s">
        <v>530</v>
      </c>
      <c r="D186" t="s">
        <v>531</v>
      </c>
      <c r="E186" s="52">
        <v>43506</v>
      </c>
      <c r="F186" s="52">
        <v>43509</v>
      </c>
      <c r="G186">
        <v>15.4</v>
      </c>
      <c r="H186">
        <v>299</v>
      </c>
      <c r="I186">
        <f>PivotTables3!$G186*PivotTables3!$H186</f>
        <v>4604.6000000000004</v>
      </c>
    </row>
    <row r="187" spans="1:9" x14ac:dyDescent="0.2">
      <c r="A187" t="s">
        <v>544</v>
      </c>
      <c r="B187" t="s">
        <v>529</v>
      </c>
      <c r="C187" t="s">
        <v>559</v>
      </c>
      <c r="D187" t="s">
        <v>543</v>
      </c>
      <c r="E187" s="52">
        <v>43477</v>
      </c>
      <c r="F187" s="52">
        <v>43477</v>
      </c>
      <c r="G187">
        <v>17.600000000000001</v>
      </c>
      <c r="H187">
        <v>285.99</v>
      </c>
      <c r="I187">
        <f>PivotTables3!$G187*PivotTables3!$H187</f>
        <v>5033.4240000000009</v>
      </c>
    </row>
    <row r="188" spans="1:9" x14ac:dyDescent="0.2">
      <c r="A188" t="s">
        <v>586</v>
      </c>
      <c r="B188" t="s">
        <v>525</v>
      </c>
      <c r="C188" t="s">
        <v>530</v>
      </c>
      <c r="D188" t="s">
        <v>566</v>
      </c>
      <c r="E188" s="52">
        <v>43471</v>
      </c>
      <c r="F188" s="52">
        <v>43476</v>
      </c>
      <c r="G188">
        <v>20.399999999999999</v>
      </c>
      <c r="H188">
        <v>325</v>
      </c>
      <c r="I188">
        <f>PivotTables3!$G188*PivotTables3!$H188</f>
        <v>6629.9999999999991</v>
      </c>
    </row>
    <row r="189" spans="1:9" x14ac:dyDescent="0.2">
      <c r="A189" t="s">
        <v>616</v>
      </c>
      <c r="B189" t="s">
        <v>536</v>
      </c>
      <c r="C189" t="s">
        <v>537</v>
      </c>
      <c r="D189" t="s">
        <v>543</v>
      </c>
      <c r="E189" s="52">
        <v>43813</v>
      </c>
      <c r="F189" s="52">
        <v>43816</v>
      </c>
      <c r="G189">
        <v>8.4</v>
      </c>
      <c r="H189">
        <v>285.99</v>
      </c>
      <c r="I189">
        <f>PivotTables3!$G189*PivotTables3!$H189</f>
        <v>2402.3160000000003</v>
      </c>
    </row>
    <row r="190" spans="1:9" x14ac:dyDescent="0.2">
      <c r="A190" t="s">
        <v>581</v>
      </c>
      <c r="B190" t="s">
        <v>529</v>
      </c>
      <c r="C190" t="s">
        <v>548</v>
      </c>
      <c r="D190" t="s">
        <v>534</v>
      </c>
      <c r="E190" s="52">
        <v>43590</v>
      </c>
      <c r="F190" s="52">
        <v>43595</v>
      </c>
      <c r="G190">
        <v>12.7</v>
      </c>
      <c r="H190">
        <v>349</v>
      </c>
      <c r="I190">
        <f>PivotTables3!$G190*PivotTables3!$H190</f>
        <v>4432.3</v>
      </c>
    </row>
    <row r="191" spans="1:9" x14ac:dyDescent="0.2">
      <c r="A191" t="s">
        <v>595</v>
      </c>
      <c r="B191" t="s">
        <v>536</v>
      </c>
      <c r="C191" t="s">
        <v>551</v>
      </c>
      <c r="D191" t="s">
        <v>534</v>
      </c>
      <c r="E191" s="52">
        <v>43618</v>
      </c>
      <c r="F191" s="52">
        <v>43621</v>
      </c>
      <c r="G191">
        <v>14.7</v>
      </c>
      <c r="H191">
        <v>349</v>
      </c>
      <c r="I191">
        <f>PivotTables3!$G191*PivotTables3!$H191</f>
        <v>5130.3</v>
      </c>
    </row>
    <row r="192" spans="1:9" x14ac:dyDescent="0.2">
      <c r="A192" t="s">
        <v>572</v>
      </c>
      <c r="B192" t="s">
        <v>533</v>
      </c>
      <c r="C192" t="s">
        <v>551</v>
      </c>
      <c r="D192" t="s">
        <v>543</v>
      </c>
      <c r="E192" s="52">
        <v>43823</v>
      </c>
      <c r="F192" s="52">
        <v>43824</v>
      </c>
      <c r="G192">
        <v>23.3</v>
      </c>
      <c r="H192">
        <v>285.99</v>
      </c>
      <c r="I192">
        <f>PivotTables3!$G192*PivotTables3!$H192</f>
        <v>6663.567</v>
      </c>
    </row>
    <row r="193" spans="1:9" x14ac:dyDescent="0.2">
      <c r="A193" t="s">
        <v>552</v>
      </c>
      <c r="B193" t="s">
        <v>533</v>
      </c>
      <c r="C193" t="s">
        <v>551</v>
      </c>
      <c r="D193" t="s">
        <v>531</v>
      </c>
      <c r="E193" s="52">
        <v>43578</v>
      </c>
      <c r="F193" s="52">
        <v>43579</v>
      </c>
      <c r="G193">
        <v>10.6</v>
      </c>
      <c r="H193">
        <v>299</v>
      </c>
      <c r="I193">
        <f>PivotTables3!$G193*PivotTables3!$H193</f>
        <v>3169.4</v>
      </c>
    </row>
    <row r="194" spans="1:9" x14ac:dyDescent="0.2">
      <c r="A194" t="s">
        <v>570</v>
      </c>
      <c r="B194" t="s">
        <v>529</v>
      </c>
      <c r="C194" t="s">
        <v>536</v>
      </c>
      <c r="D194" t="s">
        <v>531</v>
      </c>
      <c r="E194" s="52">
        <v>43542</v>
      </c>
      <c r="F194" s="52">
        <v>43546</v>
      </c>
      <c r="G194">
        <v>12.6</v>
      </c>
      <c r="H194">
        <v>299</v>
      </c>
      <c r="I194">
        <f>PivotTables3!$G194*PivotTables3!$H194</f>
        <v>3767.4</v>
      </c>
    </row>
    <row r="195" spans="1:9" x14ac:dyDescent="0.2">
      <c r="A195" t="s">
        <v>579</v>
      </c>
      <c r="B195" t="s">
        <v>529</v>
      </c>
      <c r="C195" t="s">
        <v>536</v>
      </c>
      <c r="D195" t="s">
        <v>541</v>
      </c>
      <c r="E195" s="52">
        <v>43570</v>
      </c>
      <c r="F195" s="52">
        <v>43570</v>
      </c>
      <c r="G195">
        <v>19.399999999999999</v>
      </c>
      <c r="H195">
        <v>134.99</v>
      </c>
      <c r="I195">
        <f>PivotTables3!$G195*PivotTables3!$H195</f>
        <v>2618.806</v>
      </c>
    </row>
    <row r="196" spans="1:9" x14ac:dyDescent="0.2">
      <c r="A196" t="s">
        <v>552</v>
      </c>
      <c r="B196" t="s">
        <v>536</v>
      </c>
      <c r="C196" t="s">
        <v>537</v>
      </c>
      <c r="D196" t="s">
        <v>566</v>
      </c>
      <c r="E196" s="52">
        <v>43502</v>
      </c>
      <c r="F196" s="52">
        <v>43507</v>
      </c>
      <c r="G196">
        <v>24.1</v>
      </c>
      <c r="H196">
        <v>325</v>
      </c>
      <c r="I196">
        <f>PivotTables3!$G196*PivotTables3!$H196</f>
        <v>7832.5000000000009</v>
      </c>
    </row>
    <row r="197" spans="1:9" x14ac:dyDescent="0.2">
      <c r="A197" t="s">
        <v>567</v>
      </c>
      <c r="B197" t="s">
        <v>529</v>
      </c>
      <c r="C197" t="s">
        <v>537</v>
      </c>
      <c r="D197" t="s">
        <v>549</v>
      </c>
      <c r="E197" s="52">
        <v>43503</v>
      </c>
      <c r="F197" s="52">
        <v>43509</v>
      </c>
      <c r="G197">
        <v>5.0999999999999996</v>
      </c>
      <c r="H197">
        <v>154.94999999999999</v>
      </c>
      <c r="I197">
        <f>PivotTables3!$G197*PivotTables3!$H197</f>
        <v>790.24499999999989</v>
      </c>
    </row>
    <row r="198" spans="1:9" x14ac:dyDescent="0.2">
      <c r="A198" t="s">
        <v>568</v>
      </c>
      <c r="B198" t="s">
        <v>529</v>
      </c>
      <c r="C198" t="s">
        <v>562</v>
      </c>
      <c r="D198" t="s">
        <v>541</v>
      </c>
      <c r="E198" s="52">
        <v>43756</v>
      </c>
      <c r="F198" s="52">
        <v>43761</v>
      </c>
      <c r="G198">
        <v>23.1</v>
      </c>
      <c r="H198">
        <v>134.99</v>
      </c>
      <c r="I198">
        <f>PivotTables3!$G198*PivotTables3!$H198</f>
        <v>3118.2690000000002</v>
      </c>
    </row>
    <row r="199" spans="1:9" x14ac:dyDescent="0.2">
      <c r="A199" t="s">
        <v>528</v>
      </c>
      <c r="B199" t="s">
        <v>525</v>
      </c>
      <c r="C199" t="s">
        <v>530</v>
      </c>
      <c r="D199" t="s">
        <v>534</v>
      </c>
      <c r="E199" s="52">
        <v>43818</v>
      </c>
      <c r="F199" s="52">
        <v>43824</v>
      </c>
      <c r="G199">
        <v>10.5</v>
      </c>
      <c r="H199">
        <v>349</v>
      </c>
      <c r="I199">
        <f>PivotTables3!$G199*PivotTables3!$H199</f>
        <v>3664.5</v>
      </c>
    </row>
    <row r="200" spans="1:9" x14ac:dyDescent="0.2">
      <c r="A200" t="s">
        <v>584</v>
      </c>
      <c r="B200" t="s">
        <v>525</v>
      </c>
      <c r="C200" t="s">
        <v>548</v>
      </c>
      <c r="D200" t="s">
        <v>543</v>
      </c>
      <c r="E200" s="52">
        <v>43783</v>
      </c>
      <c r="F200" s="52">
        <v>43784</v>
      </c>
      <c r="G200">
        <v>8</v>
      </c>
      <c r="H200">
        <v>285.99</v>
      </c>
      <c r="I200">
        <f>PivotTables3!$G200*PivotTables3!$H200</f>
        <v>2287.92</v>
      </c>
    </row>
    <row r="201" spans="1:9" x14ac:dyDescent="0.2">
      <c r="A201" t="s">
        <v>545</v>
      </c>
      <c r="B201" t="s">
        <v>533</v>
      </c>
      <c r="C201" t="s">
        <v>526</v>
      </c>
      <c r="D201" t="s">
        <v>531</v>
      </c>
      <c r="E201" s="52">
        <v>43554</v>
      </c>
      <c r="F201" s="52">
        <v>43560</v>
      </c>
      <c r="G201">
        <v>15</v>
      </c>
      <c r="H201">
        <v>299</v>
      </c>
      <c r="I201">
        <f>PivotTables3!$G201*PivotTables3!$H201</f>
        <v>4485</v>
      </c>
    </row>
    <row r="202" spans="1:9" x14ac:dyDescent="0.2">
      <c r="A202" t="s">
        <v>567</v>
      </c>
      <c r="B202" t="s">
        <v>533</v>
      </c>
      <c r="C202" t="s">
        <v>530</v>
      </c>
      <c r="D202" t="s">
        <v>538</v>
      </c>
      <c r="E202" s="52">
        <v>43496</v>
      </c>
      <c r="F202" s="52">
        <v>43502</v>
      </c>
      <c r="G202">
        <v>7.3</v>
      </c>
      <c r="H202">
        <v>295.19</v>
      </c>
      <c r="I202">
        <f>PivotTables3!$G202*PivotTables3!$H202</f>
        <v>2154.8869999999997</v>
      </c>
    </row>
    <row r="203" spans="1:9" x14ac:dyDescent="0.2">
      <c r="A203" t="s">
        <v>577</v>
      </c>
      <c r="B203" t="s">
        <v>540</v>
      </c>
      <c r="C203" t="s">
        <v>551</v>
      </c>
      <c r="D203" t="s">
        <v>527</v>
      </c>
      <c r="E203" s="52">
        <v>43688</v>
      </c>
      <c r="F203" s="52">
        <v>43692</v>
      </c>
      <c r="G203">
        <v>24.7</v>
      </c>
      <c r="H203">
        <v>99.99</v>
      </c>
      <c r="I203">
        <f>PivotTables3!$G203*PivotTables3!$H203</f>
        <v>2469.7529999999997</v>
      </c>
    </row>
    <row r="204" spans="1:9" x14ac:dyDescent="0.2">
      <c r="A204" t="s">
        <v>535</v>
      </c>
      <c r="B204" t="s">
        <v>533</v>
      </c>
      <c r="C204" t="s">
        <v>530</v>
      </c>
      <c r="D204" t="s">
        <v>538</v>
      </c>
      <c r="E204" s="52">
        <v>43717</v>
      </c>
      <c r="F204" s="52">
        <v>43723</v>
      </c>
      <c r="G204">
        <v>15.2</v>
      </c>
      <c r="H204">
        <v>295.19</v>
      </c>
      <c r="I204">
        <f>PivotTables3!$G204*PivotTables3!$H204</f>
        <v>4486.8879999999999</v>
      </c>
    </row>
    <row r="205" spans="1:9" x14ac:dyDescent="0.2">
      <c r="A205" t="s">
        <v>574</v>
      </c>
      <c r="B205" t="s">
        <v>529</v>
      </c>
      <c r="C205" t="s">
        <v>536</v>
      </c>
      <c r="D205" t="s">
        <v>549</v>
      </c>
      <c r="E205" s="52">
        <v>43563</v>
      </c>
      <c r="F205" s="52">
        <v>43563</v>
      </c>
      <c r="G205">
        <v>16.2</v>
      </c>
      <c r="H205">
        <v>154.94999999999999</v>
      </c>
      <c r="I205">
        <f>PivotTables3!$G205*PivotTables3!$H205</f>
        <v>2510.1899999999996</v>
      </c>
    </row>
    <row r="206" spans="1:9" x14ac:dyDescent="0.2">
      <c r="A206" t="s">
        <v>582</v>
      </c>
      <c r="B206" t="s">
        <v>533</v>
      </c>
      <c r="C206" t="s">
        <v>537</v>
      </c>
      <c r="D206" t="s">
        <v>534</v>
      </c>
      <c r="E206" s="52">
        <v>43583</v>
      </c>
      <c r="F206" s="52">
        <v>43585</v>
      </c>
      <c r="G206">
        <v>23.4</v>
      </c>
      <c r="H206">
        <v>349</v>
      </c>
      <c r="I206">
        <f>PivotTables3!$G206*PivotTables3!$H206</f>
        <v>8166.5999999999995</v>
      </c>
    </row>
    <row r="207" spans="1:9" x14ac:dyDescent="0.2">
      <c r="A207" t="s">
        <v>563</v>
      </c>
      <c r="B207" t="s">
        <v>529</v>
      </c>
      <c r="C207" t="s">
        <v>551</v>
      </c>
      <c r="D207" t="s">
        <v>531</v>
      </c>
      <c r="E207" s="52">
        <v>43784</v>
      </c>
      <c r="F207" s="52">
        <v>43789</v>
      </c>
      <c r="G207">
        <v>13.8</v>
      </c>
      <c r="H207">
        <v>299</v>
      </c>
      <c r="I207">
        <f>PivotTables3!$G207*PivotTables3!$H207</f>
        <v>4126.2</v>
      </c>
    </row>
    <row r="208" spans="1:9" x14ac:dyDescent="0.2">
      <c r="A208" t="s">
        <v>604</v>
      </c>
      <c r="B208" t="s">
        <v>529</v>
      </c>
      <c r="C208" t="s">
        <v>530</v>
      </c>
      <c r="D208" t="s">
        <v>549</v>
      </c>
      <c r="E208" s="52">
        <v>43772</v>
      </c>
      <c r="F208" s="52">
        <v>43773</v>
      </c>
      <c r="G208">
        <v>25</v>
      </c>
      <c r="H208">
        <v>154.94999999999999</v>
      </c>
      <c r="I208">
        <f>PivotTables3!$G208*PivotTables3!$H208</f>
        <v>3873.7499999999995</v>
      </c>
    </row>
    <row r="209" spans="1:9" x14ac:dyDescent="0.2">
      <c r="A209" t="s">
        <v>606</v>
      </c>
      <c r="B209" t="s">
        <v>536</v>
      </c>
      <c r="C209" t="s">
        <v>562</v>
      </c>
      <c r="D209" t="s">
        <v>531</v>
      </c>
      <c r="E209" s="52">
        <v>43575</v>
      </c>
      <c r="F209" s="52">
        <v>43579</v>
      </c>
      <c r="G209">
        <v>19.5</v>
      </c>
      <c r="H209">
        <v>299</v>
      </c>
      <c r="I209">
        <f>PivotTables3!$G209*PivotTables3!$H209</f>
        <v>5830.5</v>
      </c>
    </row>
    <row r="210" spans="1:9" x14ac:dyDescent="0.2">
      <c r="A210" t="s">
        <v>542</v>
      </c>
      <c r="B210" t="s">
        <v>529</v>
      </c>
      <c r="C210" t="s">
        <v>562</v>
      </c>
      <c r="D210" t="s">
        <v>538</v>
      </c>
      <c r="E210" s="52">
        <v>43468</v>
      </c>
      <c r="F210" s="52">
        <v>43472</v>
      </c>
      <c r="G210">
        <v>13.3</v>
      </c>
      <c r="H210">
        <v>295.19</v>
      </c>
      <c r="I210">
        <f>PivotTables3!$G210*PivotTables3!$H210</f>
        <v>3926.027</v>
      </c>
    </row>
    <row r="211" spans="1:9" x14ac:dyDescent="0.2">
      <c r="A211" t="s">
        <v>575</v>
      </c>
      <c r="B211" t="s">
        <v>536</v>
      </c>
      <c r="C211" t="s">
        <v>562</v>
      </c>
      <c r="D211" t="s">
        <v>566</v>
      </c>
      <c r="E211" s="52">
        <v>43478</v>
      </c>
      <c r="F211" s="52">
        <v>43478</v>
      </c>
      <c r="G211">
        <v>13.5</v>
      </c>
      <c r="H211">
        <v>325</v>
      </c>
      <c r="I211">
        <f>PivotTables3!$G211*PivotTables3!$H211</f>
        <v>4387.5</v>
      </c>
    </row>
    <row r="212" spans="1:9" x14ac:dyDescent="0.2">
      <c r="A212" t="s">
        <v>617</v>
      </c>
      <c r="B212" t="s">
        <v>529</v>
      </c>
      <c r="C212" t="s">
        <v>526</v>
      </c>
      <c r="D212" t="s">
        <v>557</v>
      </c>
      <c r="E212" s="52">
        <v>43673</v>
      </c>
      <c r="F212" s="52">
        <v>43677</v>
      </c>
      <c r="G212">
        <v>15</v>
      </c>
      <c r="H212">
        <v>329.25</v>
      </c>
      <c r="I212">
        <f>PivotTables3!$G212*PivotTables3!$H212</f>
        <v>4938.75</v>
      </c>
    </row>
    <row r="213" spans="1:9" x14ac:dyDescent="0.2">
      <c r="A213" t="s">
        <v>607</v>
      </c>
      <c r="B213" t="s">
        <v>525</v>
      </c>
      <c r="C213" t="s">
        <v>548</v>
      </c>
      <c r="D213" t="s">
        <v>531</v>
      </c>
      <c r="E213" s="52">
        <v>43813</v>
      </c>
      <c r="F213" s="52">
        <v>43813</v>
      </c>
      <c r="G213">
        <v>10.9</v>
      </c>
      <c r="H213">
        <v>299</v>
      </c>
      <c r="I213">
        <f>PivotTables3!$G213*PivotTables3!$H213</f>
        <v>3259.1</v>
      </c>
    </row>
    <row r="214" spans="1:9" x14ac:dyDescent="0.2">
      <c r="A214" t="s">
        <v>604</v>
      </c>
      <c r="B214" t="s">
        <v>529</v>
      </c>
      <c r="C214" t="s">
        <v>559</v>
      </c>
      <c r="D214" t="s">
        <v>534</v>
      </c>
      <c r="E214" s="52">
        <v>43632</v>
      </c>
      <c r="F214" s="52">
        <v>43637</v>
      </c>
      <c r="G214">
        <v>5.2</v>
      </c>
      <c r="H214">
        <v>349</v>
      </c>
      <c r="I214">
        <f>PivotTables3!$G214*PivotTables3!$H214</f>
        <v>1814.8</v>
      </c>
    </row>
    <row r="215" spans="1:9" x14ac:dyDescent="0.2">
      <c r="A215" t="s">
        <v>585</v>
      </c>
      <c r="B215" t="s">
        <v>536</v>
      </c>
      <c r="C215" t="s">
        <v>551</v>
      </c>
      <c r="D215" t="s">
        <v>538</v>
      </c>
      <c r="E215" s="52">
        <v>43611</v>
      </c>
      <c r="F215" s="52">
        <v>43616</v>
      </c>
      <c r="G215">
        <v>24.7</v>
      </c>
      <c r="H215">
        <v>295.19</v>
      </c>
      <c r="I215">
        <f>PivotTables3!$G215*PivotTables3!$H215</f>
        <v>7291.1929999999993</v>
      </c>
    </row>
    <row r="216" spans="1:9" x14ac:dyDescent="0.2">
      <c r="A216" t="s">
        <v>609</v>
      </c>
      <c r="B216" t="s">
        <v>529</v>
      </c>
      <c r="C216" t="s">
        <v>526</v>
      </c>
      <c r="D216" t="s">
        <v>538</v>
      </c>
      <c r="E216" s="52">
        <v>43657</v>
      </c>
      <c r="F216" s="52">
        <v>43660</v>
      </c>
      <c r="G216">
        <v>11.7</v>
      </c>
      <c r="H216">
        <v>295.19</v>
      </c>
      <c r="I216">
        <f>PivotTables3!$G216*PivotTables3!$H216</f>
        <v>3453.723</v>
      </c>
    </row>
    <row r="217" spans="1:9" x14ac:dyDescent="0.2">
      <c r="A217" t="s">
        <v>613</v>
      </c>
      <c r="B217" t="s">
        <v>529</v>
      </c>
      <c r="C217" t="s">
        <v>551</v>
      </c>
      <c r="D217" t="s">
        <v>549</v>
      </c>
      <c r="E217" s="52">
        <v>43713</v>
      </c>
      <c r="F217" s="52">
        <v>43714</v>
      </c>
      <c r="G217">
        <v>9.5</v>
      </c>
      <c r="H217">
        <v>154.94999999999999</v>
      </c>
      <c r="I217">
        <f>PivotTables3!$G217*PivotTables3!$H217</f>
        <v>1472.0249999999999</v>
      </c>
    </row>
    <row r="218" spans="1:9" x14ac:dyDescent="0.2">
      <c r="A218" t="s">
        <v>550</v>
      </c>
      <c r="B218" t="s">
        <v>533</v>
      </c>
      <c r="C218" t="s">
        <v>562</v>
      </c>
      <c r="D218" t="s">
        <v>566</v>
      </c>
      <c r="E218" s="52">
        <v>43771</v>
      </c>
      <c r="F218" s="52">
        <v>43772</v>
      </c>
      <c r="G218">
        <v>13.2</v>
      </c>
      <c r="H218">
        <v>325</v>
      </c>
      <c r="I218">
        <f>PivotTables3!$G218*PivotTables3!$H218</f>
        <v>4290</v>
      </c>
    </row>
    <row r="219" spans="1:9" x14ac:dyDescent="0.2">
      <c r="A219" t="s">
        <v>584</v>
      </c>
      <c r="B219" t="s">
        <v>529</v>
      </c>
      <c r="C219" t="s">
        <v>559</v>
      </c>
      <c r="D219" t="s">
        <v>541</v>
      </c>
      <c r="E219" s="52">
        <v>43641</v>
      </c>
      <c r="F219" s="52">
        <v>43645</v>
      </c>
      <c r="G219">
        <v>6</v>
      </c>
      <c r="H219">
        <v>134.99</v>
      </c>
      <c r="I219">
        <f>PivotTables3!$G219*PivotTables3!$H219</f>
        <v>809.94</v>
      </c>
    </row>
    <row r="220" spans="1:9" x14ac:dyDescent="0.2">
      <c r="A220" t="s">
        <v>572</v>
      </c>
      <c r="B220" t="s">
        <v>525</v>
      </c>
      <c r="C220" t="s">
        <v>530</v>
      </c>
      <c r="D220" t="s">
        <v>538</v>
      </c>
      <c r="E220" s="52">
        <v>43509</v>
      </c>
      <c r="F220" s="52">
        <v>43510</v>
      </c>
      <c r="G220">
        <v>14.4</v>
      </c>
      <c r="H220">
        <v>295.19</v>
      </c>
      <c r="I220">
        <f>PivotTables3!$G220*PivotTables3!$H220</f>
        <v>4250.7359999999999</v>
      </c>
    </row>
    <row r="221" spans="1:9" x14ac:dyDescent="0.2">
      <c r="A221" t="s">
        <v>558</v>
      </c>
      <c r="B221" t="s">
        <v>533</v>
      </c>
      <c r="C221" t="s">
        <v>548</v>
      </c>
      <c r="D221" t="s">
        <v>538</v>
      </c>
      <c r="E221" s="52">
        <v>43648</v>
      </c>
      <c r="F221" s="52">
        <v>43651</v>
      </c>
      <c r="G221">
        <v>8.6</v>
      </c>
      <c r="H221">
        <v>295.19</v>
      </c>
      <c r="I221">
        <f>PivotTables3!$G221*PivotTables3!$H221</f>
        <v>2538.634</v>
      </c>
    </row>
    <row r="222" spans="1:9" x14ac:dyDescent="0.2">
      <c r="A222" t="s">
        <v>576</v>
      </c>
      <c r="B222" t="s">
        <v>533</v>
      </c>
      <c r="C222" t="s">
        <v>562</v>
      </c>
      <c r="D222" t="s">
        <v>541</v>
      </c>
      <c r="E222" s="52">
        <v>43651</v>
      </c>
      <c r="F222" s="52">
        <v>43655</v>
      </c>
      <c r="G222">
        <v>5.3</v>
      </c>
      <c r="H222">
        <v>134.99</v>
      </c>
      <c r="I222">
        <f>PivotTables3!$G222*PivotTables3!$H222</f>
        <v>715.447</v>
      </c>
    </row>
    <row r="223" spans="1:9" x14ac:dyDescent="0.2">
      <c r="A223" t="s">
        <v>550</v>
      </c>
      <c r="B223" t="s">
        <v>533</v>
      </c>
      <c r="C223" t="s">
        <v>530</v>
      </c>
      <c r="D223" t="s">
        <v>538</v>
      </c>
      <c r="E223" s="52">
        <v>43775</v>
      </c>
      <c r="F223" s="52">
        <v>43775</v>
      </c>
      <c r="G223">
        <v>8.8000000000000007</v>
      </c>
      <c r="H223">
        <v>295.19</v>
      </c>
      <c r="I223">
        <f>PivotTables3!$G223*PivotTables3!$H223</f>
        <v>2597.672</v>
      </c>
    </row>
    <row r="224" spans="1:9" x14ac:dyDescent="0.2">
      <c r="A224" t="s">
        <v>574</v>
      </c>
      <c r="B224" t="s">
        <v>533</v>
      </c>
      <c r="C224" t="s">
        <v>548</v>
      </c>
      <c r="D224" t="s">
        <v>531</v>
      </c>
      <c r="E224" s="52">
        <v>43621</v>
      </c>
      <c r="F224" s="52">
        <v>43625</v>
      </c>
      <c r="G224">
        <v>19.399999999999999</v>
      </c>
      <c r="H224">
        <v>299</v>
      </c>
      <c r="I224">
        <f>PivotTables3!$G224*PivotTables3!$H224</f>
        <v>5800.5999999999995</v>
      </c>
    </row>
    <row r="225" spans="1:9" x14ac:dyDescent="0.2">
      <c r="A225" t="s">
        <v>532</v>
      </c>
      <c r="B225" t="s">
        <v>533</v>
      </c>
      <c r="C225" t="s">
        <v>536</v>
      </c>
      <c r="D225" t="s">
        <v>541</v>
      </c>
      <c r="E225" s="52">
        <v>43691</v>
      </c>
      <c r="F225" s="52">
        <v>43693</v>
      </c>
      <c r="G225">
        <v>6.9</v>
      </c>
      <c r="H225">
        <v>134.99</v>
      </c>
      <c r="I225">
        <f>PivotTables3!$G225*PivotTables3!$H225</f>
        <v>931.43100000000015</v>
      </c>
    </row>
    <row r="226" spans="1:9" x14ac:dyDescent="0.2">
      <c r="A226" t="s">
        <v>535</v>
      </c>
      <c r="B226" t="s">
        <v>525</v>
      </c>
      <c r="C226" t="s">
        <v>562</v>
      </c>
      <c r="D226" t="s">
        <v>534</v>
      </c>
      <c r="E226" s="52">
        <v>43751</v>
      </c>
      <c r="F226" s="52">
        <v>43755</v>
      </c>
      <c r="G226">
        <v>6.9</v>
      </c>
      <c r="H226">
        <v>349</v>
      </c>
      <c r="I226">
        <f>PivotTables3!$G226*PivotTables3!$H226</f>
        <v>2408.1</v>
      </c>
    </row>
    <row r="227" spans="1:9" x14ac:dyDescent="0.2">
      <c r="A227" t="s">
        <v>594</v>
      </c>
      <c r="B227" t="s">
        <v>533</v>
      </c>
      <c r="C227" t="s">
        <v>536</v>
      </c>
      <c r="D227" t="s">
        <v>541</v>
      </c>
      <c r="E227" s="52">
        <v>43469</v>
      </c>
      <c r="F227" s="52">
        <v>43473</v>
      </c>
      <c r="G227">
        <v>6.4</v>
      </c>
      <c r="H227">
        <v>134.99</v>
      </c>
      <c r="I227">
        <f>PivotTables3!$G227*PivotTables3!$H227</f>
        <v>863.93600000000015</v>
      </c>
    </row>
    <row r="228" spans="1:9" x14ac:dyDescent="0.2">
      <c r="A228" t="s">
        <v>563</v>
      </c>
      <c r="B228" t="s">
        <v>536</v>
      </c>
      <c r="C228" t="s">
        <v>553</v>
      </c>
      <c r="D228" t="s">
        <v>566</v>
      </c>
      <c r="E228" s="52">
        <v>43604</v>
      </c>
      <c r="F228" s="52">
        <v>43610</v>
      </c>
      <c r="G228">
        <v>10</v>
      </c>
      <c r="H228">
        <v>325</v>
      </c>
      <c r="I228">
        <f>PivotTables3!$G228*PivotTables3!$H228</f>
        <v>3250</v>
      </c>
    </row>
    <row r="229" spans="1:9" x14ac:dyDescent="0.2">
      <c r="A229" t="s">
        <v>596</v>
      </c>
      <c r="B229" t="s">
        <v>533</v>
      </c>
      <c r="C229" t="s">
        <v>537</v>
      </c>
      <c r="D229" t="s">
        <v>543</v>
      </c>
      <c r="E229" s="52">
        <v>43668</v>
      </c>
      <c r="F229" s="52">
        <v>43669</v>
      </c>
      <c r="G229">
        <v>11.5</v>
      </c>
      <c r="H229">
        <v>285.99</v>
      </c>
      <c r="I229">
        <f>PivotTables3!$G229*PivotTables3!$H229</f>
        <v>3288.8850000000002</v>
      </c>
    </row>
    <row r="230" spans="1:9" x14ac:dyDescent="0.2">
      <c r="A230" t="s">
        <v>539</v>
      </c>
      <c r="B230" t="s">
        <v>533</v>
      </c>
      <c r="C230" t="s">
        <v>562</v>
      </c>
      <c r="D230" t="s">
        <v>541</v>
      </c>
      <c r="E230" s="52">
        <v>43625</v>
      </c>
      <c r="F230" s="52">
        <v>43631</v>
      </c>
      <c r="G230">
        <v>16.3</v>
      </c>
      <c r="H230">
        <v>134.99</v>
      </c>
      <c r="I230">
        <f>PivotTables3!$G230*PivotTables3!$H230</f>
        <v>2200.3370000000004</v>
      </c>
    </row>
    <row r="231" spans="1:9" x14ac:dyDescent="0.2">
      <c r="A231" t="s">
        <v>535</v>
      </c>
      <c r="B231" t="s">
        <v>529</v>
      </c>
      <c r="C231" t="s">
        <v>536</v>
      </c>
      <c r="D231" t="s">
        <v>566</v>
      </c>
      <c r="E231" s="52">
        <v>43680</v>
      </c>
      <c r="F231" s="52">
        <v>43686</v>
      </c>
      <c r="G231">
        <v>10.7</v>
      </c>
      <c r="H231">
        <v>325</v>
      </c>
      <c r="I231">
        <f>PivotTables3!$G231*PivotTables3!$H231</f>
        <v>3477.4999999999995</v>
      </c>
    </row>
    <row r="232" spans="1:9" x14ac:dyDescent="0.2">
      <c r="A232" t="s">
        <v>599</v>
      </c>
      <c r="B232" t="s">
        <v>525</v>
      </c>
      <c r="C232" t="s">
        <v>562</v>
      </c>
      <c r="D232" t="s">
        <v>566</v>
      </c>
      <c r="E232" s="52">
        <v>43577</v>
      </c>
      <c r="F232" s="52">
        <v>43577</v>
      </c>
      <c r="G232">
        <v>18.5</v>
      </c>
      <c r="H232">
        <v>325</v>
      </c>
      <c r="I232">
        <f>PivotTables3!$G232*PivotTables3!$H232</f>
        <v>6012.5</v>
      </c>
    </row>
    <row r="233" spans="1:9" x14ac:dyDescent="0.2">
      <c r="A233" t="s">
        <v>580</v>
      </c>
      <c r="B233" t="s">
        <v>533</v>
      </c>
      <c r="C233" t="s">
        <v>548</v>
      </c>
      <c r="D233" t="s">
        <v>543</v>
      </c>
      <c r="E233" s="52">
        <v>43823</v>
      </c>
      <c r="F233" s="52">
        <v>43825</v>
      </c>
      <c r="G233">
        <v>10.199999999999999</v>
      </c>
      <c r="H233">
        <v>285.99</v>
      </c>
      <c r="I233">
        <f>PivotTables3!$G233*PivotTables3!$H233</f>
        <v>2917.098</v>
      </c>
    </row>
    <row r="234" spans="1:9" x14ac:dyDescent="0.2">
      <c r="A234" t="s">
        <v>583</v>
      </c>
      <c r="B234" t="s">
        <v>529</v>
      </c>
      <c r="C234" t="s">
        <v>537</v>
      </c>
      <c r="D234" t="s">
        <v>534</v>
      </c>
      <c r="E234" s="52">
        <v>43471</v>
      </c>
      <c r="F234" s="52">
        <v>43476</v>
      </c>
      <c r="G234">
        <v>9.1999999999999993</v>
      </c>
      <c r="H234">
        <v>349</v>
      </c>
      <c r="I234">
        <f>PivotTables3!$G234*PivotTables3!$H234</f>
        <v>3210.7999999999997</v>
      </c>
    </row>
    <row r="235" spans="1:9" x14ac:dyDescent="0.2">
      <c r="A235" t="s">
        <v>589</v>
      </c>
      <c r="B235" t="s">
        <v>525</v>
      </c>
      <c r="C235" t="s">
        <v>548</v>
      </c>
      <c r="D235" t="s">
        <v>549</v>
      </c>
      <c r="E235" s="52">
        <v>43534</v>
      </c>
      <c r="F235" s="52">
        <v>43540</v>
      </c>
      <c r="G235">
        <v>8.4</v>
      </c>
      <c r="H235">
        <v>154.94999999999999</v>
      </c>
      <c r="I235">
        <f>PivotTables3!$G235*PivotTables3!$H235</f>
        <v>1301.58</v>
      </c>
    </row>
    <row r="236" spans="1:9" x14ac:dyDescent="0.2">
      <c r="A236" t="s">
        <v>564</v>
      </c>
      <c r="B236" t="s">
        <v>529</v>
      </c>
      <c r="C236" t="s">
        <v>536</v>
      </c>
      <c r="D236" t="s">
        <v>531</v>
      </c>
      <c r="E236" s="52">
        <v>43763</v>
      </c>
      <c r="F236" s="52">
        <v>43764</v>
      </c>
      <c r="G236">
        <v>20.3</v>
      </c>
      <c r="H236">
        <v>299</v>
      </c>
      <c r="I236">
        <f>PivotTables3!$G236*PivotTables3!$H236</f>
        <v>6069.7</v>
      </c>
    </row>
    <row r="237" spans="1:9" x14ac:dyDescent="0.2">
      <c r="A237" t="s">
        <v>612</v>
      </c>
      <c r="B237" t="s">
        <v>529</v>
      </c>
      <c r="C237" t="s">
        <v>537</v>
      </c>
      <c r="D237" t="s">
        <v>538</v>
      </c>
      <c r="E237" s="52">
        <v>43626</v>
      </c>
      <c r="F237" s="52">
        <v>43630</v>
      </c>
      <c r="G237">
        <v>21</v>
      </c>
      <c r="H237">
        <v>295.19</v>
      </c>
      <c r="I237">
        <f>PivotTables3!$G237*PivotTables3!$H237</f>
        <v>6198.99</v>
      </c>
    </row>
    <row r="238" spans="1:9" x14ac:dyDescent="0.2">
      <c r="A238" t="s">
        <v>575</v>
      </c>
      <c r="B238" t="s">
        <v>536</v>
      </c>
      <c r="C238" t="s">
        <v>553</v>
      </c>
      <c r="D238" t="s">
        <v>541</v>
      </c>
      <c r="E238" s="52">
        <v>43526</v>
      </c>
      <c r="F238" s="52">
        <v>43531</v>
      </c>
      <c r="G238">
        <v>21.4</v>
      </c>
      <c r="H238">
        <v>134.99</v>
      </c>
      <c r="I238">
        <f>PivotTables3!$G238*PivotTables3!$H238</f>
        <v>2888.7860000000001</v>
      </c>
    </row>
    <row r="239" spans="1:9" x14ac:dyDescent="0.2">
      <c r="A239" t="s">
        <v>600</v>
      </c>
      <c r="B239" t="s">
        <v>536</v>
      </c>
      <c r="C239" t="s">
        <v>559</v>
      </c>
      <c r="D239" t="s">
        <v>557</v>
      </c>
      <c r="E239" s="52">
        <v>43728</v>
      </c>
      <c r="F239" s="52">
        <v>43729</v>
      </c>
      <c r="G239">
        <v>7.7</v>
      </c>
      <c r="H239">
        <v>329.25</v>
      </c>
      <c r="I239">
        <f>PivotTables3!$G239*PivotTables3!$H239</f>
        <v>2535.2249999999999</v>
      </c>
    </row>
    <row r="240" spans="1:9" x14ac:dyDescent="0.2">
      <c r="A240" t="s">
        <v>573</v>
      </c>
      <c r="B240" t="s">
        <v>525</v>
      </c>
      <c r="C240" t="s">
        <v>537</v>
      </c>
      <c r="D240" t="s">
        <v>531</v>
      </c>
      <c r="E240" s="52">
        <v>43644</v>
      </c>
      <c r="F240" s="52">
        <v>43645</v>
      </c>
      <c r="G240">
        <v>6.1</v>
      </c>
      <c r="H240">
        <v>299</v>
      </c>
      <c r="I240">
        <f>PivotTables3!$G240*PivotTables3!$H240</f>
        <v>1823.8999999999999</v>
      </c>
    </row>
    <row r="241" spans="1:9" x14ac:dyDescent="0.2">
      <c r="A241" t="s">
        <v>574</v>
      </c>
      <c r="B241" t="s">
        <v>529</v>
      </c>
      <c r="C241" t="s">
        <v>548</v>
      </c>
      <c r="D241" t="s">
        <v>531</v>
      </c>
      <c r="E241" s="52">
        <v>43571</v>
      </c>
      <c r="F241" s="52">
        <v>43571</v>
      </c>
      <c r="G241">
        <v>22.8</v>
      </c>
      <c r="H241">
        <v>299</v>
      </c>
      <c r="I241">
        <f>PivotTables3!$G241*PivotTables3!$H241</f>
        <v>6817.2</v>
      </c>
    </row>
    <row r="242" spans="1:9" x14ac:dyDescent="0.2">
      <c r="A242" t="s">
        <v>565</v>
      </c>
      <c r="B242" t="s">
        <v>533</v>
      </c>
      <c r="C242" t="s">
        <v>553</v>
      </c>
      <c r="D242" t="s">
        <v>534</v>
      </c>
      <c r="E242" s="52">
        <v>43468</v>
      </c>
      <c r="F242" s="52">
        <v>43474</v>
      </c>
      <c r="G242">
        <v>15.4</v>
      </c>
      <c r="H242">
        <v>349</v>
      </c>
      <c r="I242">
        <f>PivotTables3!$G242*PivotTables3!$H242</f>
        <v>5374.6</v>
      </c>
    </row>
    <row r="243" spans="1:9" x14ac:dyDescent="0.2">
      <c r="A243" t="s">
        <v>595</v>
      </c>
      <c r="B243" t="s">
        <v>536</v>
      </c>
      <c r="C243" t="s">
        <v>562</v>
      </c>
      <c r="D243" t="s">
        <v>534</v>
      </c>
      <c r="E243" s="52">
        <v>43758</v>
      </c>
      <c r="F243" s="52">
        <v>43760</v>
      </c>
      <c r="G243">
        <v>23.1</v>
      </c>
      <c r="H243">
        <v>349</v>
      </c>
      <c r="I243">
        <f>PivotTables3!$G243*PivotTables3!$H243</f>
        <v>8061.9000000000005</v>
      </c>
    </row>
    <row r="244" spans="1:9" x14ac:dyDescent="0.2">
      <c r="A244" t="s">
        <v>552</v>
      </c>
      <c r="B244" t="s">
        <v>525</v>
      </c>
      <c r="C244" t="s">
        <v>562</v>
      </c>
      <c r="D244" t="s">
        <v>538</v>
      </c>
      <c r="E244" s="52">
        <v>43594</v>
      </c>
      <c r="F244" s="52">
        <v>43599</v>
      </c>
      <c r="G244">
        <v>20.7</v>
      </c>
      <c r="H244">
        <v>295.19</v>
      </c>
      <c r="I244">
        <f>PivotTables3!$G244*PivotTables3!$H244</f>
        <v>6110.433</v>
      </c>
    </row>
    <row r="245" spans="1:9" x14ac:dyDescent="0.2">
      <c r="A245" t="s">
        <v>544</v>
      </c>
      <c r="B245" t="s">
        <v>533</v>
      </c>
      <c r="C245" t="s">
        <v>559</v>
      </c>
      <c r="D245" t="s">
        <v>541</v>
      </c>
      <c r="E245" s="52">
        <v>43775</v>
      </c>
      <c r="F245" s="52">
        <v>43777</v>
      </c>
      <c r="G245">
        <v>5</v>
      </c>
      <c r="H245">
        <v>134.99</v>
      </c>
      <c r="I245">
        <f>PivotTables3!$G245*PivotTables3!$H245</f>
        <v>674.95</v>
      </c>
    </row>
    <row r="246" spans="1:9" x14ac:dyDescent="0.2">
      <c r="A246" t="s">
        <v>558</v>
      </c>
      <c r="B246" t="s">
        <v>536</v>
      </c>
      <c r="C246" t="s">
        <v>537</v>
      </c>
      <c r="D246" t="s">
        <v>566</v>
      </c>
      <c r="E246" s="52">
        <v>43776</v>
      </c>
      <c r="F246" s="52">
        <v>43782</v>
      </c>
      <c r="G246">
        <v>16.3</v>
      </c>
      <c r="H246">
        <v>325</v>
      </c>
      <c r="I246">
        <f>PivotTables3!$G246*PivotTables3!$H246</f>
        <v>5297.5</v>
      </c>
    </row>
    <row r="247" spans="1:9" x14ac:dyDescent="0.2">
      <c r="A247" t="s">
        <v>590</v>
      </c>
      <c r="B247" t="s">
        <v>529</v>
      </c>
      <c r="C247" t="s">
        <v>530</v>
      </c>
      <c r="D247" t="s">
        <v>534</v>
      </c>
      <c r="E247" s="52">
        <v>43490</v>
      </c>
      <c r="F247" s="52">
        <v>43496</v>
      </c>
      <c r="G247">
        <v>18.5</v>
      </c>
      <c r="H247">
        <v>349</v>
      </c>
      <c r="I247">
        <f>PivotTables3!$G247*PivotTables3!$H247</f>
        <v>6456.5</v>
      </c>
    </row>
    <row r="248" spans="1:9" x14ac:dyDescent="0.2">
      <c r="A248" t="s">
        <v>588</v>
      </c>
      <c r="B248" t="s">
        <v>525</v>
      </c>
      <c r="C248" t="s">
        <v>548</v>
      </c>
      <c r="D248" t="s">
        <v>538</v>
      </c>
      <c r="E248" s="52">
        <v>43499</v>
      </c>
      <c r="F248" s="52">
        <v>43499</v>
      </c>
      <c r="G248">
        <v>10.9</v>
      </c>
      <c r="H248">
        <v>295.19</v>
      </c>
      <c r="I248">
        <f>PivotTables3!$G248*PivotTables3!$H248</f>
        <v>3217.5709999999999</v>
      </c>
    </row>
    <row r="249" spans="1:9" x14ac:dyDescent="0.2">
      <c r="A249" t="s">
        <v>581</v>
      </c>
      <c r="B249" t="s">
        <v>536</v>
      </c>
      <c r="C249" t="s">
        <v>562</v>
      </c>
      <c r="D249" t="s">
        <v>527</v>
      </c>
      <c r="E249" s="52">
        <v>43763</v>
      </c>
      <c r="F249" s="52">
        <v>43765</v>
      </c>
      <c r="G249">
        <v>21.7</v>
      </c>
      <c r="H249">
        <v>99.99</v>
      </c>
      <c r="I249">
        <f>PivotTables3!$G249*PivotTables3!$H249</f>
        <v>2169.7829999999999</v>
      </c>
    </row>
    <row r="250" spans="1:9" x14ac:dyDescent="0.2">
      <c r="A250" t="s">
        <v>617</v>
      </c>
      <c r="B250" t="s">
        <v>533</v>
      </c>
      <c r="C250" t="s">
        <v>553</v>
      </c>
      <c r="D250" t="s">
        <v>531</v>
      </c>
      <c r="E250" s="52">
        <v>43715</v>
      </c>
      <c r="F250" s="52">
        <v>43720</v>
      </c>
      <c r="G250">
        <v>17.7</v>
      </c>
      <c r="H250">
        <v>299</v>
      </c>
      <c r="I250">
        <f>PivotTables3!$G250*PivotTables3!$H250</f>
        <v>5292.3</v>
      </c>
    </row>
    <row r="251" spans="1:9" x14ac:dyDescent="0.2">
      <c r="A251" t="s">
        <v>601</v>
      </c>
      <c r="B251" t="s">
        <v>540</v>
      </c>
      <c r="C251" t="s">
        <v>553</v>
      </c>
      <c r="D251" t="s">
        <v>543</v>
      </c>
      <c r="E251" s="52">
        <v>43616</v>
      </c>
      <c r="F251" s="52">
        <v>43616</v>
      </c>
      <c r="G251">
        <v>16.3</v>
      </c>
      <c r="H251">
        <v>285.99</v>
      </c>
      <c r="I251">
        <f>PivotTables3!$G251*PivotTables3!$H251</f>
        <v>4661.6370000000006</v>
      </c>
    </row>
    <row r="252" spans="1:9" x14ac:dyDescent="0.2">
      <c r="A252" t="s">
        <v>532</v>
      </c>
      <c r="B252" t="s">
        <v>540</v>
      </c>
      <c r="C252" t="s">
        <v>559</v>
      </c>
      <c r="D252" t="s">
        <v>557</v>
      </c>
      <c r="E252" s="52">
        <v>43817</v>
      </c>
      <c r="F252" s="52">
        <v>43821</v>
      </c>
      <c r="G252">
        <v>10.4</v>
      </c>
      <c r="H252">
        <v>329.25</v>
      </c>
      <c r="I252">
        <f>PivotTables3!$G252*PivotTables3!$H252</f>
        <v>3424.2000000000003</v>
      </c>
    </row>
    <row r="253" spans="1:9" x14ac:dyDescent="0.2">
      <c r="A253" t="s">
        <v>608</v>
      </c>
      <c r="B253" t="s">
        <v>533</v>
      </c>
      <c r="C253" t="s">
        <v>526</v>
      </c>
      <c r="D253" t="s">
        <v>566</v>
      </c>
      <c r="E253" s="52">
        <v>43508</v>
      </c>
      <c r="F253" s="52">
        <v>43508</v>
      </c>
      <c r="G253">
        <v>8.5</v>
      </c>
      <c r="H253">
        <v>325</v>
      </c>
      <c r="I253">
        <f>PivotTables3!$G253*PivotTables3!$H253</f>
        <v>2762.5</v>
      </c>
    </row>
    <row r="254" spans="1:9" x14ac:dyDescent="0.2">
      <c r="A254" t="s">
        <v>614</v>
      </c>
      <c r="B254" t="s">
        <v>540</v>
      </c>
      <c r="C254" t="s">
        <v>551</v>
      </c>
      <c r="D254" t="s">
        <v>557</v>
      </c>
      <c r="E254" s="52">
        <v>43485</v>
      </c>
      <c r="F254" s="52">
        <v>43486</v>
      </c>
      <c r="G254">
        <v>9.9</v>
      </c>
      <c r="H254">
        <v>329.25</v>
      </c>
      <c r="I254">
        <f>PivotTables3!$G254*PivotTables3!$H254</f>
        <v>3259.5750000000003</v>
      </c>
    </row>
    <row r="255" spans="1:9" x14ac:dyDescent="0.2">
      <c r="A255" t="s">
        <v>588</v>
      </c>
      <c r="B255" t="s">
        <v>536</v>
      </c>
      <c r="C255" t="s">
        <v>537</v>
      </c>
      <c r="D255" t="s">
        <v>534</v>
      </c>
      <c r="E255" s="52">
        <v>43807</v>
      </c>
      <c r="F255" s="52">
        <v>43813</v>
      </c>
      <c r="G255">
        <v>13.2</v>
      </c>
      <c r="H255">
        <v>349</v>
      </c>
      <c r="I255">
        <f>PivotTables3!$G255*PivotTables3!$H255</f>
        <v>4606.8</v>
      </c>
    </row>
    <row r="256" spans="1:9" x14ac:dyDescent="0.2">
      <c r="A256" t="s">
        <v>604</v>
      </c>
      <c r="B256" t="s">
        <v>536</v>
      </c>
      <c r="C256" t="s">
        <v>559</v>
      </c>
      <c r="D256" t="s">
        <v>527</v>
      </c>
      <c r="E256" s="52">
        <v>43642</v>
      </c>
      <c r="F256" s="52">
        <v>43645</v>
      </c>
      <c r="G256">
        <v>8.1999999999999993</v>
      </c>
      <c r="H256">
        <v>99.99</v>
      </c>
      <c r="I256">
        <f>PivotTables3!$G256*PivotTables3!$H256</f>
        <v>819.91799999999989</v>
      </c>
    </row>
    <row r="257" spans="1:9" x14ac:dyDescent="0.2">
      <c r="A257" t="s">
        <v>617</v>
      </c>
      <c r="B257" t="s">
        <v>529</v>
      </c>
      <c r="C257" t="s">
        <v>537</v>
      </c>
      <c r="D257" t="s">
        <v>531</v>
      </c>
      <c r="E257" s="52">
        <v>43596</v>
      </c>
      <c r="F257" s="52">
        <v>43596</v>
      </c>
      <c r="G257">
        <v>5.8</v>
      </c>
      <c r="H257">
        <v>299</v>
      </c>
      <c r="I257">
        <f>PivotTables3!$G257*PivotTables3!$H257</f>
        <v>1734.2</v>
      </c>
    </row>
    <row r="258" spans="1:9" x14ac:dyDescent="0.2">
      <c r="A258" t="s">
        <v>604</v>
      </c>
      <c r="B258" t="s">
        <v>533</v>
      </c>
      <c r="C258" t="s">
        <v>530</v>
      </c>
      <c r="D258" t="s">
        <v>531</v>
      </c>
      <c r="E258" s="52">
        <v>43588</v>
      </c>
      <c r="F258" s="52">
        <v>43590</v>
      </c>
      <c r="G258">
        <v>8.3000000000000007</v>
      </c>
      <c r="H258">
        <v>299</v>
      </c>
      <c r="I258">
        <f>PivotTables3!$G258*PivotTables3!$H258</f>
        <v>2481.7000000000003</v>
      </c>
    </row>
    <row r="259" spans="1:9" x14ac:dyDescent="0.2">
      <c r="A259" t="s">
        <v>568</v>
      </c>
      <c r="B259" t="s">
        <v>529</v>
      </c>
      <c r="C259" t="s">
        <v>530</v>
      </c>
      <c r="D259" t="s">
        <v>557</v>
      </c>
      <c r="E259" s="52">
        <v>43769</v>
      </c>
      <c r="F259" s="52">
        <v>43772</v>
      </c>
      <c r="G259">
        <v>7.5</v>
      </c>
      <c r="H259">
        <v>329.25</v>
      </c>
      <c r="I259">
        <f>PivotTables3!$G259*PivotTables3!$H259</f>
        <v>2469.375</v>
      </c>
    </row>
    <row r="260" spans="1:9" x14ac:dyDescent="0.2">
      <c r="A260" t="s">
        <v>610</v>
      </c>
      <c r="B260" t="s">
        <v>536</v>
      </c>
      <c r="C260" t="s">
        <v>536</v>
      </c>
      <c r="D260" t="s">
        <v>527</v>
      </c>
      <c r="E260" s="52">
        <v>43674</v>
      </c>
      <c r="F260" s="52">
        <v>43675</v>
      </c>
      <c r="G260">
        <v>22.8</v>
      </c>
      <c r="H260">
        <v>99.99</v>
      </c>
      <c r="I260">
        <f>PivotTables3!$G260*PivotTables3!$H260</f>
        <v>2279.7719999999999</v>
      </c>
    </row>
    <row r="261" spans="1:9" x14ac:dyDescent="0.2">
      <c r="A261" t="s">
        <v>596</v>
      </c>
      <c r="B261" t="s">
        <v>525</v>
      </c>
      <c r="C261" t="s">
        <v>559</v>
      </c>
      <c r="D261" t="s">
        <v>543</v>
      </c>
      <c r="E261" s="52">
        <v>43726</v>
      </c>
      <c r="F261" s="52">
        <v>43727</v>
      </c>
      <c r="G261">
        <v>6.7</v>
      </c>
      <c r="H261">
        <v>285.99</v>
      </c>
      <c r="I261">
        <f>PivotTables3!$G261*PivotTables3!$H261</f>
        <v>1916.133</v>
      </c>
    </row>
    <row r="262" spans="1:9" x14ac:dyDescent="0.2">
      <c r="A262" t="s">
        <v>542</v>
      </c>
      <c r="B262" t="s">
        <v>525</v>
      </c>
      <c r="C262" t="s">
        <v>551</v>
      </c>
      <c r="D262" t="s">
        <v>566</v>
      </c>
      <c r="E262" s="52">
        <v>43501</v>
      </c>
      <c r="F262" s="52">
        <v>43503</v>
      </c>
      <c r="G262">
        <v>22.2</v>
      </c>
      <c r="H262">
        <v>325</v>
      </c>
      <c r="I262">
        <f>PivotTables3!$G262*PivotTables3!$H262</f>
        <v>7215</v>
      </c>
    </row>
    <row r="263" spans="1:9" x14ac:dyDescent="0.2">
      <c r="A263" t="s">
        <v>545</v>
      </c>
      <c r="B263" t="s">
        <v>529</v>
      </c>
      <c r="C263" t="s">
        <v>530</v>
      </c>
      <c r="D263" t="s">
        <v>549</v>
      </c>
      <c r="E263" s="52">
        <v>43571</v>
      </c>
      <c r="F263" s="52">
        <v>43572</v>
      </c>
      <c r="G263">
        <v>5.4</v>
      </c>
      <c r="H263">
        <v>154.94999999999999</v>
      </c>
      <c r="I263">
        <f>PivotTables3!$G263*PivotTables3!$H263</f>
        <v>836.73</v>
      </c>
    </row>
    <row r="264" spans="1:9" x14ac:dyDescent="0.2">
      <c r="A264" t="s">
        <v>610</v>
      </c>
      <c r="B264" t="s">
        <v>529</v>
      </c>
      <c r="C264" t="s">
        <v>551</v>
      </c>
      <c r="D264" t="s">
        <v>527</v>
      </c>
      <c r="E264" s="52">
        <v>43547</v>
      </c>
      <c r="F264" s="52">
        <v>43547</v>
      </c>
      <c r="G264">
        <v>9.5</v>
      </c>
      <c r="H264">
        <v>99.99</v>
      </c>
      <c r="I264">
        <f>PivotTables3!$G264*PivotTables3!$H264</f>
        <v>949.90499999999997</v>
      </c>
    </row>
    <row r="265" spans="1:9" x14ac:dyDescent="0.2">
      <c r="A265" t="s">
        <v>618</v>
      </c>
      <c r="B265" t="s">
        <v>525</v>
      </c>
      <c r="C265" t="s">
        <v>536</v>
      </c>
      <c r="D265" t="s">
        <v>527</v>
      </c>
      <c r="E265" s="52">
        <v>43719</v>
      </c>
      <c r="F265" s="52">
        <v>43721</v>
      </c>
      <c r="G265">
        <v>12</v>
      </c>
      <c r="H265">
        <v>99.99</v>
      </c>
      <c r="I265">
        <f>PivotTables3!$G265*PivotTables3!$H265</f>
        <v>1199.8799999999999</v>
      </c>
    </row>
    <row r="266" spans="1:9" x14ac:dyDescent="0.2">
      <c r="A266" t="s">
        <v>617</v>
      </c>
      <c r="B266" t="s">
        <v>533</v>
      </c>
      <c r="C266" t="s">
        <v>562</v>
      </c>
      <c r="D266" t="s">
        <v>531</v>
      </c>
      <c r="E266" s="52">
        <v>43495</v>
      </c>
      <c r="F266" s="52">
        <v>43496</v>
      </c>
      <c r="G266">
        <v>23</v>
      </c>
      <c r="H266">
        <v>299</v>
      </c>
      <c r="I266">
        <f>PivotTables3!$G266*PivotTables3!$H266</f>
        <v>6877</v>
      </c>
    </row>
    <row r="267" spans="1:9" x14ac:dyDescent="0.2">
      <c r="A267" t="s">
        <v>593</v>
      </c>
      <c r="B267" t="s">
        <v>536</v>
      </c>
      <c r="C267" t="s">
        <v>526</v>
      </c>
      <c r="D267" t="s">
        <v>527</v>
      </c>
      <c r="E267" s="52">
        <v>43802</v>
      </c>
      <c r="F267" s="52">
        <v>43804</v>
      </c>
      <c r="G267">
        <v>20.3</v>
      </c>
      <c r="H267">
        <v>99.99</v>
      </c>
      <c r="I267">
        <f>PivotTables3!$G267*PivotTables3!$H267</f>
        <v>2029.797</v>
      </c>
    </row>
    <row r="268" spans="1:9" x14ac:dyDescent="0.2">
      <c r="A268" t="s">
        <v>558</v>
      </c>
      <c r="B268" t="s">
        <v>525</v>
      </c>
      <c r="C268" t="s">
        <v>551</v>
      </c>
      <c r="D268" t="s">
        <v>557</v>
      </c>
      <c r="E268" s="52">
        <v>43674</v>
      </c>
      <c r="F268" s="52">
        <v>43679</v>
      </c>
      <c r="G268">
        <v>7.4</v>
      </c>
      <c r="H268">
        <v>329.25</v>
      </c>
      <c r="I268">
        <f>PivotTables3!$G268*PivotTables3!$H268</f>
        <v>2436.4500000000003</v>
      </c>
    </row>
    <row r="269" spans="1:9" x14ac:dyDescent="0.2">
      <c r="A269" t="s">
        <v>582</v>
      </c>
      <c r="B269" t="s">
        <v>525</v>
      </c>
      <c r="C269" t="s">
        <v>551</v>
      </c>
      <c r="D269" t="s">
        <v>527</v>
      </c>
      <c r="E269" s="52">
        <v>43697</v>
      </c>
      <c r="F269" s="52">
        <v>43702</v>
      </c>
      <c r="G269">
        <v>17.5</v>
      </c>
      <c r="H269">
        <v>99.99</v>
      </c>
      <c r="I269">
        <f>PivotTables3!$G269*PivotTables3!$H269</f>
        <v>1749.8249999999998</v>
      </c>
    </row>
    <row r="270" spans="1:9" x14ac:dyDescent="0.2">
      <c r="A270" t="s">
        <v>592</v>
      </c>
      <c r="B270" t="s">
        <v>529</v>
      </c>
      <c r="C270" t="s">
        <v>548</v>
      </c>
      <c r="D270" t="s">
        <v>541</v>
      </c>
      <c r="E270" s="52">
        <v>43728</v>
      </c>
      <c r="F270" s="52">
        <v>43732</v>
      </c>
      <c r="G270">
        <v>12.6</v>
      </c>
      <c r="H270">
        <v>134.99</v>
      </c>
      <c r="I270">
        <f>PivotTables3!$G270*PivotTables3!$H270</f>
        <v>1700.874</v>
      </c>
    </row>
    <row r="271" spans="1:9" x14ac:dyDescent="0.2">
      <c r="A271" t="s">
        <v>588</v>
      </c>
      <c r="B271" t="s">
        <v>525</v>
      </c>
      <c r="C271" t="s">
        <v>553</v>
      </c>
      <c r="D271" t="s">
        <v>543</v>
      </c>
      <c r="E271" s="52">
        <v>43700</v>
      </c>
      <c r="F271" s="52">
        <v>43703</v>
      </c>
      <c r="G271">
        <v>6.2</v>
      </c>
      <c r="H271">
        <v>285.99</v>
      </c>
      <c r="I271">
        <f>PivotTables3!$G271*PivotTables3!$H271</f>
        <v>1773.1380000000001</v>
      </c>
    </row>
    <row r="272" spans="1:9" x14ac:dyDescent="0.2">
      <c r="A272" t="s">
        <v>582</v>
      </c>
      <c r="B272" t="s">
        <v>536</v>
      </c>
      <c r="C272" t="s">
        <v>537</v>
      </c>
      <c r="D272" t="s">
        <v>534</v>
      </c>
      <c r="E272" s="52">
        <v>43594</v>
      </c>
      <c r="F272" s="52">
        <v>43594</v>
      </c>
      <c r="G272">
        <v>6</v>
      </c>
      <c r="H272">
        <v>349</v>
      </c>
      <c r="I272">
        <f>PivotTables3!$G272*PivotTables3!$H272</f>
        <v>2094</v>
      </c>
    </row>
    <row r="273" spans="1:9" x14ac:dyDescent="0.2">
      <c r="A273" t="s">
        <v>581</v>
      </c>
      <c r="B273" t="s">
        <v>536</v>
      </c>
      <c r="C273" t="s">
        <v>553</v>
      </c>
      <c r="D273" t="s">
        <v>543</v>
      </c>
      <c r="E273" s="52">
        <v>43791</v>
      </c>
      <c r="F273" s="52">
        <v>43794</v>
      </c>
      <c r="G273">
        <v>7.8</v>
      </c>
      <c r="H273">
        <v>285.99</v>
      </c>
      <c r="I273">
        <f>PivotTables3!$G273*PivotTables3!$H273</f>
        <v>2230.7220000000002</v>
      </c>
    </row>
    <row r="274" spans="1:9" x14ac:dyDescent="0.2">
      <c r="A274" t="s">
        <v>582</v>
      </c>
      <c r="B274" t="s">
        <v>536</v>
      </c>
      <c r="C274" t="s">
        <v>562</v>
      </c>
      <c r="D274" t="s">
        <v>541</v>
      </c>
      <c r="E274" s="52">
        <v>43538</v>
      </c>
      <c r="F274" s="52">
        <v>43540</v>
      </c>
      <c r="G274">
        <v>13.3</v>
      </c>
      <c r="H274">
        <v>134.99</v>
      </c>
      <c r="I274">
        <f>PivotTables3!$G274*PivotTables3!$H274</f>
        <v>1795.3670000000002</v>
      </c>
    </row>
    <row r="275" spans="1:9" x14ac:dyDescent="0.2">
      <c r="A275" t="s">
        <v>552</v>
      </c>
      <c r="B275" t="s">
        <v>533</v>
      </c>
      <c r="C275" t="s">
        <v>553</v>
      </c>
      <c r="D275" t="s">
        <v>557</v>
      </c>
      <c r="E275" s="52">
        <v>43741</v>
      </c>
      <c r="F275" s="52">
        <v>43741</v>
      </c>
      <c r="G275">
        <v>21.3</v>
      </c>
      <c r="H275">
        <v>329.25</v>
      </c>
      <c r="I275">
        <f>PivotTables3!$G275*PivotTables3!$H275</f>
        <v>7013.0250000000005</v>
      </c>
    </row>
    <row r="276" spans="1:9" x14ac:dyDescent="0.2">
      <c r="A276" t="s">
        <v>581</v>
      </c>
      <c r="B276" t="s">
        <v>533</v>
      </c>
      <c r="C276" t="s">
        <v>537</v>
      </c>
      <c r="D276" t="s">
        <v>538</v>
      </c>
      <c r="E276" s="52">
        <v>43713</v>
      </c>
      <c r="F276" s="52">
        <v>43718</v>
      </c>
      <c r="G276">
        <v>11.9</v>
      </c>
      <c r="H276">
        <v>295.19</v>
      </c>
      <c r="I276">
        <f>PivotTables3!$G276*PivotTables3!$H276</f>
        <v>3512.761</v>
      </c>
    </row>
    <row r="277" spans="1:9" x14ac:dyDescent="0.2">
      <c r="A277" t="s">
        <v>585</v>
      </c>
      <c r="B277" t="s">
        <v>525</v>
      </c>
      <c r="C277" t="s">
        <v>536</v>
      </c>
      <c r="D277" t="s">
        <v>527</v>
      </c>
      <c r="E277" s="52">
        <v>43711</v>
      </c>
      <c r="F277" s="52">
        <v>43711</v>
      </c>
      <c r="G277">
        <v>13.8</v>
      </c>
      <c r="H277">
        <v>99.99</v>
      </c>
      <c r="I277">
        <f>PivotTables3!$G277*PivotTables3!$H277</f>
        <v>1379.8620000000001</v>
      </c>
    </row>
    <row r="278" spans="1:9" x14ac:dyDescent="0.2">
      <c r="A278" t="s">
        <v>587</v>
      </c>
      <c r="B278" t="s">
        <v>533</v>
      </c>
      <c r="C278" t="s">
        <v>559</v>
      </c>
      <c r="D278" t="s">
        <v>549</v>
      </c>
      <c r="E278" s="52">
        <v>43622</v>
      </c>
      <c r="F278" s="52">
        <v>43624</v>
      </c>
      <c r="G278">
        <v>13</v>
      </c>
      <c r="H278">
        <v>154.94999999999999</v>
      </c>
      <c r="I278">
        <f>PivotTables3!$G278*PivotTables3!$H278</f>
        <v>2014.35</v>
      </c>
    </row>
    <row r="279" spans="1:9" x14ac:dyDescent="0.2">
      <c r="A279" t="s">
        <v>619</v>
      </c>
      <c r="B279" t="s">
        <v>525</v>
      </c>
      <c r="C279" t="s">
        <v>551</v>
      </c>
      <c r="D279" t="s">
        <v>543</v>
      </c>
      <c r="E279" s="52">
        <v>43588</v>
      </c>
      <c r="F279" s="52">
        <v>43588</v>
      </c>
      <c r="G279">
        <v>24.4</v>
      </c>
      <c r="H279">
        <v>285.99</v>
      </c>
      <c r="I279">
        <f>PivotTables3!$G279*PivotTables3!$H279</f>
        <v>6978.1559999999999</v>
      </c>
    </row>
    <row r="280" spans="1:9" x14ac:dyDescent="0.2">
      <c r="A280" t="s">
        <v>547</v>
      </c>
      <c r="B280" t="s">
        <v>525</v>
      </c>
      <c r="C280" t="s">
        <v>548</v>
      </c>
      <c r="D280" t="s">
        <v>566</v>
      </c>
      <c r="E280" s="52">
        <v>43536</v>
      </c>
      <c r="F280" s="52">
        <v>43542</v>
      </c>
      <c r="G280">
        <v>18.7</v>
      </c>
      <c r="H280">
        <v>325</v>
      </c>
      <c r="I280">
        <f>PivotTables3!$G280*PivotTables3!$H280</f>
        <v>6077.5</v>
      </c>
    </row>
    <row r="281" spans="1:9" x14ac:dyDescent="0.2">
      <c r="A281" t="s">
        <v>577</v>
      </c>
      <c r="B281" t="s">
        <v>540</v>
      </c>
      <c r="C281" t="s">
        <v>548</v>
      </c>
      <c r="D281" t="s">
        <v>549</v>
      </c>
      <c r="E281" s="52">
        <v>43510</v>
      </c>
      <c r="F281" s="52">
        <v>43511</v>
      </c>
      <c r="G281">
        <v>20.100000000000001</v>
      </c>
      <c r="H281">
        <v>154.94999999999999</v>
      </c>
      <c r="I281">
        <f>PivotTables3!$G281*PivotTables3!$H281</f>
        <v>3114.4949999999999</v>
      </c>
    </row>
    <row r="282" spans="1:9" x14ac:dyDescent="0.2">
      <c r="A282" t="s">
        <v>573</v>
      </c>
      <c r="B282" t="s">
        <v>533</v>
      </c>
      <c r="C282" t="s">
        <v>548</v>
      </c>
      <c r="D282" t="s">
        <v>531</v>
      </c>
      <c r="E282" s="52">
        <v>43778</v>
      </c>
      <c r="F282" s="52">
        <v>43784</v>
      </c>
      <c r="G282">
        <v>24.5</v>
      </c>
      <c r="H282">
        <v>299</v>
      </c>
      <c r="I282">
        <f>PivotTables3!$G282*PivotTables3!$H282</f>
        <v>7325.5</v>
      </c>
    </row>
    <row r="283" spans="1:9" x14ac:dyDescent="0.2">
      <c r="A283" t="s">
        <v>582</v>
      </c>
      <c r="B283" t="s">
        <v>533</v>
      </c>
      <c r="C283" t="s">
        <v>526</v>
      </c>
      <c r="D283" t="s">
        <v>541</v>
      </c>
      <c r="E283" s="52">
        <v>43630</v>
      </c>
      <c r="F283" s="52">
        <v>43634</v>
      </c>
      <c r="G283">
        <v>16</v>
      </c>
      <c r="H283">
        <v>134.99</v>
      </c>
      <c r="I283">
        <f>PivotTables3!$G283*PivotTables3!$H283</f>
        <v>2159.84</v>
      </c>
    </row>
    <row r="284" spans="1:9" x14ac:dyDescent="0.2">
      <c r="A284" t="s">
        <v>568</v>
      </c>
      <c r="B284" t="s">
        <v>525</v>
      </c>
      <c r="C284" t="s">
        <v>559</v>
      </c>
      <c r="D284" t="s">
        <v>531</v>
      </c>
      <c r="E284" s="52">
        <v>43826</v>
      </c>
      <c r="F284" s="52">
        <v>43826</v>
      </c>
      <c r="G284">
        <v>16.7</v>
      </c>
      <c r="H284">
        <v>299</v>
      </c>
      <c r="I284">
        <f>PivotTables3!$G284*PivotTables3!$H284</f>
        <v>4993.3</v>
      </c>
    </row>
    <row r="285" spans="1:9" x14ac:dyDescent="0.2">
      <c r="A285" t="s">
        <v>617</v>
      </c>
      <c r="B285" t="s">
        <v>540</v>
      </c>
      <c r="C285" t="s">
        <v>537</v>
      </c>
      <c r="D285" t="s">
        <v>566</v>
      </c>
      <c r="E285" s="52">
        <v>43542</v>
      </c>
      <c r="F285" s="52">
        <v>43546</v>
      </c>
      <c r="G285">
        <v>24.8</v>
      </c>
      <c r="H285">
        <v>325</v>
      </c>
      <c r="I285">
        <f>PivotTables3!$G285*PivotTables3!$H285</f>
        <v>8060</v>
      </c>
    </row>
    <row r="286" spans="1:9" x14ac:dyDescent="0.2">
      <c r="A286" t="s">
        <v>585</v>
      </c>
      <c r="B286" t="s">
        <v>525</v>
      </c>
      <c r="C286" t="s">
        <v>559</v>
      </c>
      <c r="D286" t="s">
        <v>527</v>
      </c>
      <c r="E286" s="52">
        <v>43655</v>
      </c>
      <c r="F286" s="52">
        <v>43656</v>
      </c>
      <c r="G286">
        <v>19.2</v>
      </c>
      <c r="H286">
        <v>99.99</v>
      </c>
      <c r="I286">
        <f>PivotTables3!$G286*PivotTables3!$H286</f>
        <v>1919.8079999999998</v>
      </c>
    </row>
    <row r="287" spans="1:9" x14ac:dyDescent="0.2">
      <c r="A287" t="s">
        <v>581</v>
      </c>
      <c r="B287" t="s">
        <v>536</v>
      </c>
      <c r="C287" t="s">
        <v>551</v>
      </c>
      <c r="D287" t="s">
        <v>531</v>
      </c>
      <c r="E287" s="52">
        <v>43486</v>
      </c>
      <c r="F287" s="52">
        <v>43487</v>
      </c>
      <c r="G287">
        <v>15.9</v>
      </c>
      <c r="H287">
        <v>299</v>
      </c>
      <c r="I287">
        <f>PivotTables3!$G287*PivotTables3!$H287</f>
        <v>4754.1000000000004</v>
      </c>
    </row>
    <row r="288" spans="1:9" x14ac:dyDescent="0.2">
      <c r="A288" t="s">
        <v>579</v>
      </c>
      <c r="B288" t="s">
        <v>529</v>
      </c>
      <c r="C288" t="s">
        <v>536</v>
      </c>
      <c r="D288" t="s">
        <v>534</v>
      </c>
      <c r="E288" s="52">
        <v>43633</v>
      </c>
      <c r="F288" s="52">
        <v>43638</v>
      </c>
      <c r="G288">
        <v>15.2</v>
      </c>
      <c r="H288">
        <v>349</v>
      </c>
      <c r="I288">
        <f>PivotTables3!$G288*PivotTables3!$H288</f>
        <v>5304.8</v>
      </c>
    </row>
    <row r="289" spans="1:9" x14ac:dyDescent="0.2">
      <c r="A289" t="s">
        <v>576</v>
      </c>
      <c r="B289" t="s">
        <v>525</v>
      </c>
      <c r="C289" t="s">
        <v>537</v>
      </c>
      <c r="D289" t="s">
        <v>541</v>
      </c>
      <c r="E289" s="52">
        <v>43788</v>
      </c>
      <c r="F289" s="52">
        <v>43789</v>
      </c>
      <c r="G289">
        <v>6.7</v>
      </c>
      <c r="H289">
        <v>134.99</v>
      </c>
      <c r="I289">
        <f>PivotTables3!$G289*PivotTables3!$H289</f>
        <v>904.43300000000011</v>
      </c>
    </row>
    <row r="290" spans="1:9" x14ac:dyDescent="0.2">
      <c r="A290" t="s">
        <v>570</v>
      </c>
      <c r="B290" t="s">
        <v>533</v>
      </c>
      <c r="C290" t="s">
        <v>537</v>
      </c>
      <c r="D290" t="s">
        <v>549</v>
      </c>
      <c r="E290" s="52">
        <v>43486</v>
      </c>
      <c r="F290" s="52">
        <v>43490</v>
      </c>
      <c r="G290">
        <v>18.5</v>
      </c>
      <c r="H290">
        <v>154.94999999999999</v>
      </c>
      <c r="I290">
        <f>PivotTables3!$G290*PivotTables3!$H290</f>
        <v>2866.5749999999998</v>
      </c>
    </row>
    <row r="291" spans="1:9" x14ac:dyDescent="0.2">
      <c r="A291" t="s">
        <v>605</v>
      </c>
      <c r="B291" t="s">
        <v>536</v>
      </c>
      <c r="C291" t="s">
        <v>551</v>
      </c>
      <c r="D291" t="s">
        <v>527</v>
      </c>
      <c r="E291" s="52">
        <v>43749</v>
      </c>
      <c r="F291" s="52">
        <v>43753</v>
      </c>
      <c r="G291">
        <v>5.3</v>
      </c>
      <c r="H291">
        <v>99.99</v>
      </c>
      <c r="I291">
        <f>PivotTables3!$G291*PivotTables3!$H291</f>
        <v>529.947</v>
      </c>
    </row>
    <row r="292" spans="1:9" x14ac:dyDescent="0.2">
      <c r="A292" t="s">
        <v>545</v>
      </c>
      <c r="B292" t="s">
        <v>533</v>
      </c>
      <c r="C292" t="s">
        <v>562</v>
      </c>
      <c r="D292" t="s">
        <v>534</v>
      </c>
      <c r="E292" s="52">
        <v>43719</v>
      </c>
      <c r="F292" s="52">
        <v>43721</v>
      </c>
      <c r="G292">
        <v>22.9</v>
      </c>
      <c r="H292">
        <v>349</v>
      </c>
      <c r="I292">
        <f>PivotTables3!$G292*PivotTables3!$H292</f>
        <v>7992.0999999999995</v>
      </c>
    </row>
    <row r="293" spans="1:9" x14ac:dyDescent="0.2">
      <c r="A293" t="s">
        <v>596</v>
      </c>
      <c r="B293" t="s">
        <v>533</v>
      </c>
      <c r="C293" t="s">
        <v>530</v>
      </c>
      <c r="D293" t="s">
        <v>541</v>
      </c>
      <c r="E293" s="52">
        <v>43742</v>
      </c>
      <c r="F293" s="52">
        <v>43744</v>
      </c>
      <c r="G293">
        <v>15.6</v>
      </c>
      <c r="H293">
        <v>134.99</v>
      </c>
      <c r="I293">
        <f>PivotTables3!$G293*PivotTables3!$H293</f>
        <v>2105.8440000000001</v>
      </c>
    </row>
    <row r="294" spans="1:9" x14ac:dyDescent="0.2">
      <c r="A294" t="s">
        <v>546</v>
      </c>
      <c r="B294" t="s">
        <v>540</v>
      </c>
      <c r="C294" t="s">
        <v>526</v>
      </c>
      <c r="D294" t="s">
        <v>541</v>
      </c>
      <c r="E294" s="52">
        <v>43552</v>
      </c>
      <c r="F294" s="52">
        <v>43552</v>
      </c>
      <c r="G294">
        <v>14.9</v>
      </c>
      <c r="H294">
        <v>134.99</v>
      </c>
      <c r="I294">
        <f>PivotTables3!$G294*PivotTables3!$H294</f>
        <v>2011.3510000000001</v>
      </c>
    </row>
    <row r="295" spans="1:9" x14ac:dyDescent="0.2">
      <c r="A295" t="s">
        <v>585</v>
      </c>
      <c r="B295" t="s">
        <v>525</v>
      </c>
      <c r="C295" t="s">
        <v>559</v>
      </c>
      <c r="D295" t="s">
        <v>566</v>
      </c>
      <c r="E295" s="52">
        <v>43563</v>
      </c>
      <c r="F295" s="52">
        <v>43568</v>
      </c>
      <c r="G295">
        <v>14.9</v>
      </c>
      <c r="H295">
        <v>325</v>
      </c>
      <c r="I295">
        <f>PivotTables3!$G295*PivotTables3!$H295</f>
        <v>4842.5</v>
      </c>
    </row>
    <row r="296" spans="1:9" x14ac:dyDescent="0.2">
      <c r="A296" t="s">
        <v>550</v>
      </c>
      <c r="B296" t="s">
        <v>529</v>
      </c>
      <c r="C296" t="s">
        <v>562</v>
      </c>
      <c r="D296" t="s">
        <v>549</v>
      </c>
      <c r="E296" s="52">
        <v>43693</v>
      </c>
      <c r="F296" s="52">
        <v>43699</v>
      </c>
      <c r="G296">
        <v>11.2</v>
      </c>
      <c r="H296">
        <v>154.94999999999999</v>
      </c>
      <c r="I296">
        <f>PivotTables3!$G296*PivotTables3!$H296</f>
        <v>1735.4399999999998</v>
      </c>
    </row>
    <row r="297" spans="1:9" x14ac:dyDescent="0.2">
      <c r="A297" t="s">
        <v>539</v>
      </c>
      <c r="B297" t="s">
        <v>533</v>
      </c>
      <c r="C297" t="s">
        <v>526</v>
      </c>
      <c r="D297" t="s">
        <v>549</v>
      </c>
      <c r="E297" s="52">
        <v>43732</v>
      </c>
      <c r="F297" s="52">
        <v>43733</v>
      </c>
      <c r="G297">
        <v>25</v>
      </c>
      <c r="H297">
        <v>154.94999999999999</v>
      </c>
      <c r="I297">
        <f>PivotTables3!$G297*PivotTables3!$H297</f>
        <v>3873.7499999999995</v>
      </c>
    </row>
    <row r="298" spans="1:9" x14ac:dyDescent="0.2">
      <c r="A298" t="s">
        <v>610</v>
      </c>
      <c r="B298" t="s">
        <v>533</v>
      </c>
      <c r="C298" t="s">
        <v>537</v>
      </c>
      <c r="D298" t="s">
        <v>531</v>
      </c>
      <c r="E298" s="52">
        <v>43499</v>
      </c>
      <c r="F298" s="52">
        <v>43500</v>
      </c>
      <c r="G298">
        <v>24.2</v>
      </c>
      <c r="H298">
        <v>299</v>
      </c>
      <c r="I298">
        <f>PivotTables3!$G298*PivotTables3!$H298</f>
        <v>7235.8</v>
      </c>
    </row>
    <row r="299" spans="1:9" x14ac:dyDescent="0.2">
      <c r="A299" t="s">
        <v>606</v>
      </c>
      <c r="B299" t="s">
        <v>540</v>
      </c>
      <c r="C299" t="s">
        <v>551</v>
      </c>
      <c r="D299" t="s">
        <v>527</v>
      </c>
      <c r="E299" s="52">
        <v>43601</v>
      </c>
      <c r="F299" s="52">
        <v>43607</v>
      </c>
      <c r="G299">
        <v>12.6</v>
      </c>
      <c r="H299">
        <v>99.99</v>
      </c>
      <c r="I299">
        <f>PivotTables3!$G299*PivotTables3!$H299</f>
        <v>1259.8739999999998</v>
      </c>
    </row>
    <row r="300" spans="1:9" x14ac:dyDescent="0.2">
      <c r="A300" t="s">
        <v>594</v>
      </c>
      <c r="B300" t="s">
        <v>536</v>
      </c>
      <c r="C300" t="s">
        <v>551</v>
      </c>
      <c r="D300" t="s">
        <v>543</v>
      </c>
      <c r="E300" s="52">
        <v>43575</v>
      </c>
      <c r="F300" s="52">
        <v>43576</v>
      </c>
      <c r="G300">
        <v>12.7</v>
      </c>
      <c r="H300">
        <v>285.99</v>
      </c>
      <c r="I300">
        <f>PivotTables3!$G300*PivotTables3!$H300</f>
        <v>3632.0729999999999</v>
      </c>
    </row>
    <row r="301" spans="1:9" x14ac:dyDescent="0.2">
      <c r="A301" t="s">
        <v>550</v>
      </c>
      <c r="B301" t="s">
        <v>525</v>
      </c>
      <c r="C301" t="s">
        <v>537</v>
      </c>
      <c r="D301" t="s">
        <v>557</v>
      </c>
      <c r="E301" s="52">
        <v>43656</v>
      </c>
      <c r="F301" s="52">
        <v>43656</v>
      </c>
      <c r="G301">
        <v>19.399999999999999</v>
      </c>
      <c r="H301">
        <v>329.25</v>
      </c>
      <c r="I301">
        <f>PivotTables3!$G301*PivotTables3!$H301</f>
        <v>6387.45</v>
      </c>
    </row>
    <row r="302" spans="1:9" x14ac:dyDescent="0.2">
      <c r="A302" t="s">
        <v>607</v>
      </c>
      <c r="B302" t="s">
        <v>525</v>
      </c>
      <c r="C302" t="s">
        <v>562</v>
      </c>
      <c r="D302" t="s">
        <v>541</v>
      </c>
      <c r="E302" s="52">
        <v>43527</v>
      </c>
      <c r="F302" s="52">
        <v>43530</v>
      </c>
      <c r="G302">
        <v>10.199999999999999</v>
      </c>
      <c r="H302">
        <v>134.99</v>
      </c>
      <c r="I302">
        <f>PivotTables3!$G302*PivotTables3!$H302</f>
        <v>1376.8979999999999</v>
      </c>
    </row>
    <row r="303" spans="1:9" x14ac:dyDescent="0.2">
      <c r="A303" t="s">
        <v>603</v>
      </c>
      <c r="B303" t="s">
        <v>540</v>
      </c>
      <c r="C303" t="s">
        <v>553</v>
      </c>
      <c r="D303" t="s">
        <v>549</v>
      </c>
      <c r="E303" s="52">
        <v>43534</v>
      </c>
      <c r="F303" s="52">
        <v>43539</v>
      </c>
      <c r="G303">
        <v>21.1</v>
      </c>
      <c r="H303">
        <v>154.94999999999999</v>
      </c>
      <c r="I303">
        <f>PivotTables3!$G303*PivotTables3!$H303</f>
        <v>3269.4450000000002</v>
      </c>
    </row>
    <row r="304" spans="1:9" x14ac:dyDescent="0.2">
      <c r="A304" t="s">
        <v>577</v>
      </c>
      <c r="B304" t="s">
        <v>529</v>
      </c>
      <c r="C304" t="s">
        <v>530</v>
      </c>
      <c r="D304" t="s">
        <v>566</v>
      </c>
      <c r="E304" s="52">
        <v>43655</v>
      </c>
      <c r="F304" s="52">
        <v>43656</v>
      </c>
      <c r="G304">
        <v>21</v>
      </c>
      <c r="H304">
        <v>325</v>
      </c>
      <c r="I304">
        <f>PivotTables3!$G304*PivotTables3!$H304</f>
        <v>6825</v>
      </c>
    </row>
    <row r="305" spans="1:9" x14ac:dyDescent="0.2">
      <c r="A305" t="s">
        <v>617</v>
      </c>
      <c r="B305" t="s">
        <v>533</v>
      </c>
      <c r="C305" t="s">
        <v>551</v>
      </c>
      <c r="D305" t="s">
        <v>538</v>
      </c>
      <c r="E305" s="52">
        <v>43788</v>
      </c>
      <c r="F305" s="52">
        <v>43792</v>
      </c>
      <c r="G305">
        <v>23.8</v>
      </c>
      <c r="H305">
        <v>295.19</v>
      </c>
      <c r="I305">
        <f>PivotTables3!$G305*PivotTables3!$H305</f>
        <v>7025.5219999999999</v>
      </c>
    </row>
    <row r="306" spans="1:9" x14ac:dyDescent="0.2">
      <c r="A306" t="s">
        <v>535</v>
      </c>
      <c r="B306" t="s">
        <v>533</v>
      </c>
      <c r="C306" t="s">
        <v>537</v>
      </c>
      <c r="D306" t="s">
        <v>527</v>
      </c>
      <c r="E306" s="52">
        <v>43496</v>
      </c>
      <c r="F306" s="52">
        <v>43497</v>
      </c>
      <c r="G306">
        <v>18.399999999999999</v>
      </c>
      <c r="H306">
        <v>99.99</v>
      </c>
      <c r="I306">
        <f>PivotTables3!$G306*PivotTables3!$H306</f>
        <v>1839.8159999999998</v>
      </c>
    </row>
    <row r="307" spans="1:9" x14ac:dyDescent="0.2">
      <c r="A307" t="s">
        <v>620</v>
      </c>
      <c r="B307" t="s">
        <v>536</v>
      </c>
      <c r="C307" t="s">
        <v>548</v>
      </c>
      <c r="D307" t="s">
        <v>557</v>
      </c>
      <c r="E307" s="52">
        <v>43768</v>
      </c>
      <c r="F307" s="52">
        <v>43770</v>
      </c>
      <c r="G307">
        <v>8.6</v>
      </c>
      <c r="H307">
        <v>329.25</v>
      </c>
      <c r="I307">
        <f>PivotTables3!$G307*PivotTables3!$H307</f>
        <v>2831.5499999999997</v>
      </c>
    </row>
    <row r="308" spans="1:9" x14ac:dyDescent="0.2">
      <c r="A308" t="s">
        <v>585</v>
      </c>
      <c r="B308" t="s">
        <v>533</v>
      </c>
      <c r="C308" t="s">
        <v>562</v>
      </c>
      <c r="D308" t="s">
        <v>557</v>
      </c>
      <c r="E308" s="52">
        <v>43571</v>
      </c>
      <c r="F308" s="52">
        <v>43574</v>
      </c>
      <c r="G308">
        <v>7.5</v>
      </c>
      <c r="H308">
        <v>329.25</v>
      </c>
      <c r="I308">
        <f>PivotTables3!$G308*PivotTables3!$H308</f>
        <v>2469.375</v>
      </c>
    </row>
    <row r="309" spans="1:9" x14ac:dyDescent="0.2">
      <c r="A309" t="s">
        <v>612</v>
      </c>
      <c r="B309" t="s">
        <v>529</v>
      </c>
      <c r="C309" t="s">
        <v>536</v>
      </c>
      <c r="D309" t="s">
        <v>549</v>
      </c>
      <c r="E309" s="52">
        <v>43806</v>
      </c>
      <c r="F309" s="52">
        <v>43811</v>
      </c>
      <c r="G309">
        <v>5.4</v>
      </c>
      <c r="H309">
        <v>154.94999999999999</v>
      </c>
      <c r="I309">
        <f>PivotTables3!$G309*PivotTables3!$H309</f>
        <v>836.73</v>
      </c>
    </row>
    <row r="310" spans="1:9" x14ac:dyDescent="0.2">
      <c r="A310" t="s">
        <v>539</v>
      </c>
      <c r="B310" t="s">
        <v>525</v>
      </c>
      <c r="C310" t="s">
        <v>562</v>
      </c>
      <c r="D310" t="s">
        <v>549</v>
      </c>
      <c r="E310" s="52">
        <v>43546</v>
      </c>
      <c r="F310" s="52">
        <v>43548</v>
      </c>
      <c r="G310">
        <v>18.3</v>
      </c>
      <c r="H310">
        <v>154.94999999999999</v>
      </c>
      <c r="I310">
        <f>PivotTables3!$G310*PivotTables3!$H310</f>
        <v>2835.585</v>
      </c>
    </row>
    <row r="311" spans="1:9" x14ac:dyDescent="0.2">
      <c r="A311" t="s">
        <v>621</v>
      </c>
      <c r="B311" t="s">
        <v>536</v>
      </c>
      <c r="C311" t="s">
        <v>551</v>
      </c>
      <c r="D311" t="s">
        <v>527</v>
      </c>
      <c r="E311" s="52">
        <v>43649</v>
      </c>
      <c r="F311" s="52">
        <v>43655</v>
      </c>
      <c r="G311">
        <v>8.6999999999999993</v>
      </c>
      <c r="H311">
        <v>99.99</v>
      </c>
      <c r="I311">
        <f>PivotTables3!$G311*PivotTables3!$H311</f>
        <v>869.9129999999999</v>
      </c>
    </row>
    <row r="312" spans="1:9" x14ac:dyDescent="0.2">
      <c r="A312" t="s">
        <v>576</v>
      </c>
      <c r="B312" t="s">
        <v>533</v>
      </c>
      <c r="C312" t="s">
        <v>530</v>
      </c>
      <c r="D312" t="s">
        <v>534</v>
      </c>
      <c r="E312" s="52">
        <v>43550</v>
      </c>
      <c r="F312" s="52">
        <v>43552</v>
      </c>
      <c r="G312">
        <v>7</v>
      </c>
      <c r="H312">
        <v>349</v>
      </c>
      <c r="I312">
        <f>PivotTables3!$G312*PivotTables3!$H312</f>
        <v>2443</v>
      </c>
    </row>
    <row r="313" spans="1:9" x14ac:dyDescent="0.2">
      <c r="A313" t="s">
        <v>593</v>
      </c>
      <c r="B313" t="s">
        <v>525</v>
      </c>
      <c r="C313" t="s">
        <v>559</v>
      </c>
      <c r="D313" t="s">
        <v>543</v>
      </c>
      <c r="E313" s="52">
        <v>43552</v>
      </c>
      <c r="F313" s="52">
        <v>43557</v>
      </c>
      <c r="G313">
        <v>5</v>
      </c>
      <c r="H313">
        <v>285.99</v>
      </c>
      <c r="I313">
        <f>PivotTables3!$G313*PivotTables3!$H313</f>
        <v>1429.95</v>
      </c>
    </row>
    <row r="314" spans="1:9" x14ac:dyDescent="0.2">
      <c r="A314" t="s">
        <v>546</v>
      </c>
      <c r="B314" t="s">
        <v>536</v>
      </c>
      <c r="C314" t="s">
        <v>553</v>
      </c>
      <c r="D314" t="s">
        <v>549</v>
      </c>
      <c r="E314" s="52">
        <v>43690</v>
      </c>
      <c r="F314" s="52">
        <v>43690</v>
      </c>
      <c r="G314">
        <v>16.8</v>
      </c>
      <c r="H314">
        <v>154.94999999999999</v>
      </c>
      <c r="I314">
        <f>PivotTables3!$G314*PivotTables3!$H314</f>
        <v>2603.16</v>
      </c>
    </row>
    <row r="315" spans="1:9" x14ac:dyDescent="0.2">
      <c r="A315" t="s">
        <v>539</v>
      </c>
      <c r="B315" t="s">
        <v>529</v>
      </c>
      <c r="C315" t="s">
        <v>559</v>
      </c>
      <c r="D315" t="s">
        <v>557</v>
      </c>
      <c r="E315" s="52">
        <v>43504</v>
      </c>
      <c r="F315" s="52">
        <v>43506</v>
      </c>
      <c r="G315">
        <v>17.899999999999999</v>
      </c>
      <c r="H315">
        <v>329.25</v>
      </c>
      <c r="I315">
        <f>PivotTables3!$G315*PivotTables3!$H315</f>
        <v>5893.5749999999998</v>
      </c>
    </row>
    <row r="316" spans="1:9" x14ac:dyDescent="0.2">
      <c r="A316" t="s">
        <v>588</v>
      </c>
      <c r="B316" t="s">
        <v>529</v>
      </c>
      <c r="C316" t="s">
        <v>536</v>
      </c>
      <c r="D316" t="s">
        <v>541</v>
      </c>
      <c r="E316" s="52">
        <v>43657</v>
      </c>
      <c r="F316" s="52">
        <v>43657</v>
      </c>
      <c r="G316">
        <v>11.9</v>
      </c>
      <c r="H316">
        <v>134.99</v>
      </c>
      <c r="I316">
        <f>PivotTables3!$G316*PivotTables3!$H316</f>
        <v>1606.3810000000001</v>
      </c>
    </row>
    <row r="317" spans="1:9" x14ac:dyDescent="0.2">
      <c r="A317" t="s">
        <v>606</v>
      </c>
      <c r="B317" t="s">
        <v>529</v>
      </c>
      <c r="C317" t="s">
        <v>548</v>
      </c>
      <c r="D317" t="s">
        <v>549</v>
      </c>
      <c r="E317" s="52">
        <v>43756</v>
      </c>
      <c r="F317" s="52">
        <v>43757</v>
      </c>
      <c r="G317">
        <v>8.6999999999999993</v>
      </c>
      <c r="H317">
        <v>154.94999999999999</v>
      </c>
      <c r="I317">
        <f>PivotTables3!$G317*PivotTables3!$H317</f>
        <v>1348.0649999999998</v>
      </c>
    </row>
    <row r="318" spans="1:9" x14ac:dyDescent="0.2">
      <c r="A318" t="s">
        <v>569</v>
      </c>
      <c r="B318" t="s">
        <v>529</v>
      </c>
      <c r="C318" t="s">
        <v>536</v>
      </c>
      <c r="D318" t="s">
        <v>531</v>
      </c>
      <c r="E318" s="52">
        <v>43598</v>
      </c>
      <c r="F318" s="52">
        <v>43602</v>
      </c>
      <c r="G318">
        <v>12.2</v>
      </c>
      <c r="H318">
        <v>299</v>
      </c>
      <c r="I318">
        <f>PivotTables3!$G318*PivotTables3!$H318</f>
        <v>3647.7999999999997</v>
      </c>
    </row>
    <row r="319" spans="1:9" x14ac:dyDescent="0.2">
      <c r="A319" t="s">
        <v>606</v>
      </c>
      <c r="B319" t="s">
        <v>525</v>
      </c>
      <c r="C319" t="s">
        <v>562</v>
      </c>
      <c r="D319" t="s">
        <v>534</v>
      </c>
      <c r="E319" s="52">
        <v>43642</v>
      </c>
      <c r="F319" s="52">
        <v>43648</v>
      </c>
      <c r="G319">
        <v>6.5</v>
      </c>
      <c r="H319">
        <v>349</v>
      </c>
      <c r="I319">
        <f>PivotTables3!$G319*PivotTables3!$H319</f>
        <v>2268.5</v>
      </c>
    </row>
    <row r="320" spans="1:9" x14ac:dyDescent="0.2">
      <c r="A320" t="s">
        <v>608</v>
      </c>
      <c r="B320" t="s">
        <v>529</v>
      </c>
      <c r="C320" t="s">
        <v>553</v>
      </c>
      <c r="D320" t="s">
        <v>549</v>
      </c>
      <c r="E320" s="52">
        <v>43731</v>
      </c>
      <c r="F320" s="52">
        <v>43735</v>
      </c>
      <c r="G320">
        <v>15.6</v>
      </c>
      <c r="H320">
        <v>154.94999999999999</v>
      </c>
      <c r="I320">
        <f>PivotTables3!$G320*PivotTables3!$H320</f>
        <v>2417.2199999999998</v>
      </c>
    </row>
    <row r="321" spans="1:9" x14ac:dyDescent="0.2">
      <c r="A321" t="s">
        <v>558</v>
      </c>
      <c r="B321" t="s">
        <v>536</v>
      </c>
      <c r="C321" t="s">
        <v>559</v>
      </c>
      <c r="D321" t="s">
        <v>541</v>
      </c>
      <c r="E321" s="52">
        <v>43506</v>
      </c>
      <c r="F321" s="52">
        <v>43511</v>
      </c>
      <c r="G321">
        <v>11.3</v>
      </c>
      <c r="H321">
        <v>134.99</v>
      </c>
      <c r="I321">
        <f>PivotTables3!$G321*PivotTables3!$H321</f>
        <v>1525.3870000000002</v>
      </c>
    </row>
    <row r="322" spans="1:9" x14ac:dyDescent="0.2">
      <c r="A322" t="s">
        <v>619</v>
      </c>
      <c r="B322" t="s">
        <v>533</v>
      </c>
      <c r="C322" t="s">
        <v>530</v>
      </c>
      <c r="D322" t="s">
        <v>541</v>
      </c>
      <c r="E322" s="52">
        <v>43702</v>
      </c>
      <c r="F322" s="52">
        <v>43707</v>
      </c>
      <c r="G322">
        <v>10.199999999999999</v>
      </c>
      <c r="H322">
        <v>134.99</v>
      </c>
      <c r="I322">
        <f>PivotTables3!$G322*PivotTables3!$H322</f>
        <v>1376.8979999999999</v>
      </c>
    </row>
    <row r="323" spans="1:9" x14ac:dyDescent="0.2">
      <c r="A323" t="s">
        <v>597</v>
      </c>
      <c r="B323" t="s">
        <v>533</v>
      </c>
      <c r="C323" t="s">
        <v>562</v>
      </c>
      <c r="D323" t="s">
        <v>534</v>
      </c>
      <c r="E323" s="52">
        <v>43743</v>
      </c>
      <c r="F323" s="52">
        <v>43747</v>
      </c>
      <c r="G323">
        <v>5.7</v>
      </c>
      <c r="H323">
        <v>349</v>
      </c>
      <c r="I323">
        <f>PivotTables3!$G323*PivotTables3!$H323</f>
        <v>1989.3</v>
      </c>
    </row>
    <row r="324" spans="1:9" x14ac:dyDescent="0.2">
      <c r="A324" t="s">
        <v>564</v>
      </c>
      <c r="B324" t="s">
        <v>525</v>
      </c>
      <c r="C324" t="s">
        <v>526</v>
      </c>
      <c r="D324" t="s">
        <v>566</v>
      </c>
      <c r="E324" s="52">
        <v>43697</v>
      </c>
      <c r="F324" s="52">
        <v>43699</v>
      </c>
      <c r="G324">
        <v>22.3</v>
      </c>
      <c r="H324">
        <v>325</v>
      </c>
      <c r="I324">
        <f>PivotTables3!$G324*PivotTables3!$H324</f>
        <v>7247.5</v>
      </c>
    </row>
    <row r="325" spans="1:9" x14ac:dyDescent="0.2">
      <c r="A325" t="s">
        <v>565</v>
      </c>
      <c r="B325" t="s">
        <v>525</v>
      </c>
      <c r="C325" t="s">
        <v>553</v>
      </c>
      <c r="D325" t="s">
        <v>534</v>
      </c>
      <c r="E325" s="52">
        <v>43589</v>
      </c>
      <c r="F325" s="52">
        <v>43595</v>
      </c>
      <c r="G325">
        <v>15.3</v>
      </c>
      <c r="H325">
        <v>349</v>
      </c>
      <c r="I325">
        <f>PivotTables3!$G325*PivotTables3!$H325</f>
        <v>5339.7</v>
      </c>
    </row>
    <row r="326" spans="1:9" x14ac:dyDescent="0.2">
      <c r="A326" t="s">
        <v>570</v>
      </c>
      <c r="B326" t="s">
        <v>525</v>
      </c>
      <c r="C326" t="s">
        <v>551</v>
      </c>
      <c r="D326" t="s">
        <v>566</v>
      </c>
      <c r="E326" s="52">
        <v>43672</v>
      </c>
      <c r="F326" s="52">
        <v>43678</v>
      </c>
      <c r="G326">
        <v>15.6</v>
      </c>
      <c r="H326">
        <v>325</v>
      </c>
      <c r="I326">
        <f>PivotTables3!$G326*PivotTables3!$H326</f>
        <v>5070</v>
      </c>
    </row>
    <row r="327" spans="1:9" x14ac:dyDescent="0.2">
      <c r="A327" t="s">
        <v>606</v>
      </c>
      <c r="B327" t="s">
        <v>536</v>
      </c>
      <c r="C327" t="s">
        <v>548</v>
      </c>
      <c r="D327" t="s">
        <v>541</v>
      </c>
      <c r="E327" s="52">
        <v>43729</v>
      </c>
      <c r="F327" s="52">
        <v>43734</v>
      </c>
      <c r="G327">
        <v>5.0999999999999996</v>
      </c>
      <c r="H327">
        <v>134.99</v>
      </c>
      <c r="I327">
        <f>PivotTables3!$G327*PivotTables3!$H327</f>
        <v>688.44899999999996</v>
      </c>
    </row>
    <row r="328" spans="1:9" x14ac:dyDescent="0.2">
      <c r="A328" t="s">
        <v>584</v>
      </c>
      <c r="B328" t="s">
        <v>529</v>
      </c>
      <c r="C328" t="s">
        <v>562</v>
      </c>
      <c r="D328" t="s">
        <v>543</v>
      </c>
      <c r="E328" s="52">
        <v>43588</v>
      </c>
      <c r="F328" s="52">
        <v>43592</v>
      </c>
      <c r="G328">
        <v>18.8</v>
      </c>
      <c r="H328">
        <v>285.99</v>
      </c>
      <c r="I328">
        <f>PivotTables3!$G328*PivotTables3!$H328</f>
        <v>5376.6120000000001</v>
      </c>
    </row>
    <row r="329" spans="1:9" x14ac:dyDescent="0.2">
      <c r="A329" t="s">
        <v>592</v>
      </c>
      <c r="B329" t="s">
        <v>529</v>
      </c>
      <c r="C329" t="s">
        <v>536</v>
      </c>
      <c r="D329" t="s">
        <v>531</v>
      </c>
      <c r="E329" s="52">
        <v>43518</v>
      </c>
      <c r="F329" s="52">
        <v>43523</v>
      </c>
      <c r="G329">
        <v>21.7</v>
      </c>
      <c r="H329">
        <v>299</v>
      </c>
      <c r="I329">
        <f>PivotTables3!$G329*PivotTables3!$H329</f>
        <v>6488.3</v>
      </c>
    </row>
    <row r="330" spans="1:9" x14ac:dyDescent="0.2">
      <c r="A330" t="s">
        <v>604</v>
      </c>
      <c r="B330" t="s">
        <v>525</v>
      </c>
      <c r="C330" t="s">
        <v>559</v>
      </c>
      <c r="D330" t="s">
        <v>549</v>
      </c>
      <c r="E330" s="52">
        <v>43525</v>
      </c>
      <c r="F330" s="52">
        <v>43528</v>
      </c>
      <c r="G330">
        <v>21.6</v>
      </c>
      <c r="H330">
        <v>154.94999999999999</v>
      </c>
      <c r="I330">
        <f>PivotTables3!$G330*PivotTables3!$H330</f>
        <v>3346.92</v>
      </c>
    </row>
    <row r="331" spans="1:9" x14ac:dyDescent="0.2">
      <c r="A331" t="s">
        <v>609</v>
      </c>
      <c r="B331" t="s">
        <v>536</v>
      </c>
      <c r="C331" t="s">
        <v>548</v>
      </c>
      <c r="D331" t="s">
        <v>534</v>
      </c>
      <c r="E331" s="52">
        <v>43553</v>
      </c>
      <c r="F331" s="52">
        <v>43553</v>
      </c>
      <c r="G331">
        <v>19.3</v>
      </c>
      <c r="H331">
        <v>349</v>
      </c>
      <c r="I331">
        <f>PivotTables3!$G331*PivotTables3!$H331</f>
        <v>6735.7</v>
      </c>
    </row>
    <row r="332" spans="1:9" x14ac:dyDescent="0.2">
      <c r="A332" t="s">
        <v>545</v>
      </c>
      <c r="B332" t="s">
        <v>525</v>
      </c>
      <c r="C332" t="s">
        <v>551</v>
      </c>
      <c r="D332" t="s">
        <v>557</v>
      </c>
      <c r="E332" s="52">
        <v>43702</v>
      </c>
      <c r="F332" s="52">
        <v>43702</v>
      </c>
      <c r="G332">
        <v>11</v>
      </c>
      <c r="H332">
        <v>329.25</v>
      </c>
      <c r="I332">
        <f>PivotTables3!$G332*PivotTables3!$H332</f>
        <v>3621.75</v>
      </c>
    </row>
    <row r="333" spans="1:9" x14ac:dyDescent="0.2">
      <c r="A333" t="s">
        <v>584</v>
      </c>
      <c r="B333" t="s">
        <v>533</v>
      </c>
      <c r="C333" t="s">
        <v>530</v>
      </c>
      <c r="D333" t="s">
        <v>538</v>
      </c>
      <c r="E333" s="52">
        <v>43733</v>
      </c>
      <c r="F333" s="52">
        <v>43735</v>
      </c>
      <c r="G333">
        <v>15.5</v>
      </c>
      <c r="H333">
        <v>295.19</v>
      </c>
      <c r="I333">
        <f>PivotTables3!$G333*PivotTables3!$H333</f>
        <v>4575.4449999999997</v>
      </c>
    </row>
    <row r="334" spans="1:9" x14ac:dyDescent="0.2">
      <c r="A334" t="s">
        <v>582</v>
      </c>
      <c r="B334" t="s">
        <v>533</v>
      </c>
      <c r="C334" t="s">
        <v>562</v>
      </c>
      <c r="D334" t="s">
        <v>541</v>
      </c>
      <c r="E334" s="52">
        <v>43784</v>
      </c>
      <c r="F334" s="52">
        <v>43787</v>
      </c>
      <c r="G334">
        <v>15.2</v>
      </c>
      <c r="H334">
        <v>134.99</v>
      </c>
      <c r="I334">
        <f>PivotTables3!$G334*PivotTables3!$H334</f>
        <v>2051.848</v>
      </c>
    </row>
    <row r="335" spans="1:9" x14ac:dyDescent="0.2">
      <c r="A335" t="s">
        <v>542</v>
      </c>
      <c r="B335" t="s">
        <v>529</v>
      </c>
      <c r="C335" t="s">
        <v>526</v>
      </c>
      <c r="D335" t="s">
        <v>534</v>
      </c>
      <c r="E335" s="52">
        <v>43781</v>
      </c>
      <c r="F335" s="52">
        <v>43781</v>
      </c>
      <c r="G335">
        <v>18.399999999999999</v>
      </c>
      <c r="H335">
        <v>349</v>
      </c>
      <c r="I335">
        <f>PivotTables3!$G335*PivotTables3!$H335</f>
        <v>6421.5999999999995</v>
      </c>
    </row>
    <row r="336" spans="1:9" x14ac:dyDescent="0.2">
      <c r="A336" t="s">
        <v>601</v>
      </c>
      <c r="B336" t="s">
        <v>533</v>
      </c>
      <c r="C336" t="s">
        <v>562</v>
      </c>
      <c r="D336" t="s">
        <v>543</v>
      </c>
      <c r="E336" s="52">
        <v>43752</v>
      </c>
      <c r="F336" s="52">
        <v>43755</v>
      </c>
      <c r="G336">
        <v>23.7</v>
      </c>
      <c r="H336">
        <v>285.99</v>
      </c>
      <c r="I336">
        <f>PivotTables3!$G336*PivotTables3!$H336</f>
        <v>6777.9629999999997</v>
      </c>
    </row>
    <row r="337" spans="1:9" x14ac:dyDescent="0.2">
      <c r="A337" t="s">
        <v>605</v>
      </c>
      <c r="B337" t="s">
        <v>536</v>
      </c>
      <c r="C337" t="s">
        <v>559</v>
      </c>
      <c r="D337" t="s">
        <v>557</v>
      </c>
      <c r="E337" s="52">
        <v>43701</v>
      </c>
      <c r="F337" s="52">
        <v>43703</v>
      </c>
      <c r="G337">
        <v>19.7</v>
      </c>
      <c r="H337">
        <v>329.25</v>
      </c>
      <c r="I337">
        <f>PivotTables3!$G337*PivotTables3!$H337</f>
        <v>6486.2249999999995</v>
      </c>
    </row>
    <row r="338" spans="1:9" x14ac:dyDescent="0.2">
      <c r="A338" t="s">
        <v>567</v>
      </c>
      <c r="B338" t="s">
        <v>533</v>
      </c>
      <c r="C338" t="s">
        <v>530</v>
      </c>
      <c r="D338" t="s">
        <v>566</v>
      </c>
      <c r="E338" s="52">
        <v>43719</v>
      </c>
      <c r="F338" s="52">
        <v>43722</v>
      </c>
      <c r="G338">
        <v>13.3</v>
      </c>
      <c r="H338">
        <v>325</v>
      </c>
      <c r="I338">
        <f>PivotTables3!$G338*PivotTables3!$H338</f>
        <v>4322.5</v>
      </c>
    </row>
    <row r="339" spans="1:9" x14ac:dyDescent="0.2">
      <c r="A339" t="s">
        <v>577</v>
      </c>
      <c r="B339" t="s">
        <v>536</v>
      </c>
      <c r="C339" t="s">
        <v>548</v>
      </c>
      <c r="D339" t="s">
        <v>538</v>
      </c>
      <c r="E339" s="52">
        <v>43716</v>
      </c>
      <c r="F339" s="52">
        <v>43716</v>
      </c>
      <c r="G339">
        <v>24.5</v>
      </c>
      <c r="H339">
        <v>295.19</v>
      </c>
      <c r="I339">
        <f>PivotTables3!$G339*PivotTables3!$H339</f>
        <v>7232.1549999999997</v>
      </c>
    </row>
    <row r="340" spans="1:9" x14ac:dyDescent="0.2">
      <c r="A340" t="s">
        <v>532</v>
      </c>
      <c r="B340" t="s">
        <v>525</v>
      </c>
      <c r="C340" t="s">
        <v>553</v>
      </c>
      <c r="D340" t="s">
        <v>566</v>
      </c>
      <c r="E340" s="52">
        <v>43687</v>
      </c>
      <c r="F340" s="52">
        <v>43688</v>
      </c>
      <c r="G340">
        <v>10.9</v>
      </c>
      <c r="H340">
        <v>325</v>
      </c>
      <c r="I340">
        <f>PivotTables3!$G340*PivotTables3!$H340</f>
        <v>3542.5</v>
      </c>
    </row>
    <row r="341" spans="1:9" x14ac:dyDescent="0.2">
      <c r="A341" t="s">
        <v>583</v>
      </c>
      <c r="B341" t="s">
        <v>533</v>
      </c>
      <c r="C341" t="s">
        <v>537</v>
      </c>
      <c r="D341" t="s">
        <v>549</v>
      </c>
      <c r="E341" s="52">
        <v>43824</v>
      </c>
      <c r="F341" s="52">
        <v>43826</v>
      </c>
      <c r="G341">
        <v>13.6</v>
      </c>
      <c r="H341">
        <v>154.94999999999999</v>
      </c>
      <c r="I341">
        <f>PivotTables3!$G341*PivotTables3!$H341</f>
        <v>2107.3199999999997</v>
      </c>
    </row>
    <row r="342" spans="1:9" x14ac:dyDescent="0.2">
      <c r="A342" t="s">
        <v>552</v>
      </c>
      <c r="B342" t="s">
        <v>536</v>
      </c>
      <c r="C342" t="s">
        <v>548</v>
      </c>
      <c r="D342" t="s">
        <v>531</v>
      </c>
      <c r="E342" s="52">
        <v>43624</v>
      </c>
      <c r="F342" s="52">
        <v>43627</v>
      </c>
      <c r="G342">
        <v>23.5</v>
      </c>
      <c r="H342">
        <v>299</v>
      </c>
      <c r="I342">
        <f>PivotTables3!$G342*PivotTables3!$H342</f>
        <v>7026.5</v>
      </c>
    </row>
    <row r="343" spans="1:9" x14ac:dyDescent="0.2">
      <c r="A343" t="s">
        <v>565</v>
      </c>
      <c r="B343" t="s">
        <v>536</v>
      </c>
      <c r="C343" t="s">
        <v>536</v>
      </c>
      <c r="D343" t="s">
        <v>566</v>
      </c>
      <c r="E343" s="52">
        <v>43596</v>
      </c>
      <c r="F343" s="52">
        <v>43600</v>
      </c>
      <c r="G343">
        <v>13.1</v>
      </c>
      <c r="H343">
        <v>325</v>
      </c>
      <c r="I343">
        <f>PivotTables3!$G343*PivotTables3!$H343</f>
        <v>4257.5</v>
      </c>
    </row>
    <row r="344" spans="1:9" x14ac:dyDescent="0.2">
      <c r="A344" t="s">
        <v>545</v>
      </c>
      <c r="B344" t="s">
        <v>529</v>
      </c>
      <c r="C344" t="s">
        <v>548</v>
      </c>
      <c r="D344" t="s">
        <v>557</v>
      </c>
      <c r="E344" s="52">
        <v>43726</v>
      </c>
      <c r="F344" s="52">
        <v>43728</v>
      </c>
      <c r="G344">
        <v>19.100000000000001</v>
      </c>
      <c r="H344">
        <v>329.25</v>
      </c>
      <c r="I344">
        <f>PivotTables3!$G344*PivotTables3!$H344</f>
        <v>6288.6750000000002</v>
      </c>
    </row>
    <row r="345" spans="1:9" x14ac:dyDescent="0.2">
      <c r="A345" t="s">
        <v>615</v>
      </c>
      <c r="B345" t="s">
        <v>525</v>
      </c>
      <c r="C345" t="s">
        <v>551</v>
      </c>
      <c r="D345" t="s">
        <v>543</v>
      </c>
      <c r="E345" s="52">
        <v>43580</v>
      </c>
      <c r="F345" s="52">
        <v>43585</v>
      </c>
      <c r="G345">
        <v>12.1</v>
      </c>
      <c r="H345">
        <v>285.99</v>
      </c>
      <c r="I345">
        <f>PivotTables3!$G345*PivotTables3!$H345</f>
        <v>3460.4789999999998</v>
      </c>
    </row>
    <row r="346" spans="1:9" x14ac:dyDescent="0.2">
      <c r="A346" t="s">
        <v>611</v>
      </c>
      <c r="B346" t="s">
        <v>525</v>
      </c>
      <c r="C346" t="s">
        <v>559</v>
      </c>
      <c r="D346" t="s">
        <v>543</v>
      </c>
      <c r="E346" s="52">
        <v>43629</v>
      </c>
      <c r="F346" s="52">
        <v>43630</v>
      </c>
      <c r="G346">
        <v>13.2</v>
      </c>
      <c r="H346">
        <v>285.99</v>
      </c>
      <c r="I346">
        <f>PivotTables3!$G346*PivotTables3!$H346</f>
        <v>3775.0679999999998</v>
      </c>
    </row>
    <row r="347" spans="1:9" x14ac:dyDescent="0.2">
      <c r="A347" t="s">
        <v>618</v>
      </c>
      <c r="B347" t="s">
        <v>533</v>
      </c>
      <c r="C347" t="s">
        <v>530</v>
      </c>
      <c r="D347" t="s">
        <v>549</v>
      </c>
      <c r="E347" s="52">
        <v>43735</v>
      </c>
      <c r="F347" s="52">
        <v>43737</v>
      </c>
      <c r="G347">
        <v>9.6</v>
      </c>
      <c r="H347">
        <v>154.94999999999999</v>
      </c>
      <c r="I347">
        <f>PivotTables3!$G347*PivotTables3!$H347</f>
        <v>1487.5199999999998</v>
      </c>
    </row>
    <row r="348" spans="1:9" x14ac:dyDescent="0.2">
      <c r="A348" t="s">
        <v>567</v>
      </c>
      <c r="B348" t="s">
        <v>533</v>
      </c>
      <c r="C348" t="s">
        <v>530</v>
      </c>
      <c r="D348" t="s">
        <v>534</v>
      </c>
      <c r="E348" s="52">
        <v>43599</v>
      </c>
      <c r="F348" s="52">
        <v>43600</v>
      </c>
      <c r="G348">
        <v>23.2</v>
      </c>
      <c r="H348">
        <v>349</v>
      </c>
      <c r="I348">
        <f>PivotTables3!$G348*PivotTables3!$H348</f>
        <v>8096.8</v>
      </c>
    </row>
    <row r="349" spans="1:9" x14ac:dyDescent="0.2">
      <c r="A349" t="s">
        <v>574</v>
      </c>
      <c r="B349" t="s">
        <v>536</v>
      </c>
      <c r="C349" t="s">
        <v>537</v>
      </c>
      <c r="D349" t="s">
        <v>549</v>
      </c>
      <c r="E349" s="52">
        <v>43747</v>
      </c>
      <c r="F349" s="52">
        <v>43753</v>
      </c>
      <c r="G349">
        <v>24.7</v>
      </c>
      <c r="H349">
        <v>154.94999999999999</v>
      </c>
      <c r="I349">
        <f>PivotTables3!$G349*PivotTables3!$H349</f>
        <v>3827.2649999999994</v>
      </c>
    </row>
    <row r="350" spans="1:9" x14ac:dyDescent="0.2">
      <c r="A350" t="s">
        <v>591</v>
      </c>
      <c r="B350" t="s">
        <v>529</v>
      </c>
      <c r="C350" t="s">
        <v>559</v>
      </c>
      <c r="D350" t="s">
        <v>549</v>
      </c>
      <c r="E350" s="52">
        <v>43777</v>
      </c>
      <c r="F350" s="52">
        <v>43783</v>
      </c>
      <c r="G350">
        <v>5.9</v>
      </c>
      <c r="H350">
        <v>154.94999999999999</v>
      </c>
      <c r="I350">
        <f>PivotTables3!$G350*PivotTables3!$H350</f>
        <v>914.20500000000004</v>
      </c>
    </row>
    <row r="351" spans="1:9" x14ac:dyDescent="0.2">
      <c r="A351" t="s">
        <v>578</v>
      </c>
      <c r="B351" t="s">
        <v>525</v>
      </c>
      <c r="C351" t="s">
        <v>530</v>
      </c>
      <c r="D351" t="s">
        <v>541</v>
      </c>
      <c r="E351" s="52">
        <v>43538</v>
      </c>
      <c r="F351" s="52">
        <v>43539</v>
      </c>
      <c r="G351">
        <v>24</v>
      </c>
      <c r="H351">
        <v>134.99</v>
      </c>
      <c r="I351">
        <f>PivotTables3!$G351*PivotTables3!$H351</f>
        <v>3239.76</v>
      </c>
    </row>
    <row r="352" spans="1:9" x14ac:dyDescent="0.2">
      <c r="A352" t="s">
        <v>578</v>
      </c>
      <c r="B352" t="s">
        <v>529</v>
      </c>
      <c r="C352" t="s">
        <v>559</v>
      </c>
      <c r="D352" t="s">
        <v>557</v>
      </c>
      <c r="E352" s="52">
        <v>43767</v>
      </c>
      <c r="F352" s="52">
        <v>43769</v>
      </c>
      <c r="G352">
        <v>19.3</v>
      </c>
      <c r="H352">
        <v>329.25</v>
      </c>
      <c r="I352">
        <f>PivotTables3!$G352*PivotTables3!$H352</f>
        <v>6354.5250000000005</v>
      </c>
    </row>
    <row r="353" spans="1:9" x14ac:dyDescent="0.2">
      <c r="A353" t="s">
        <v>589</v>
      </c>
      <c r="B353" t="s">
        <v>525</v>
      </c>
      <c r="C353" t="s">
        <v>536</v>
      </c>
      <c r="D353" t="s">
        <v>543</v>
      </c>
      <c r="E353" s="52">
        <v>43704</v>
      </c>
      <c r="F353" s="52">
        <v>43705</v>
      </c>
      <c r="G353">
        <v>23</v>
      </c>
      <c r="H353">
        <v>285.99</v>
      </c>
      <c r="I353">
        <f>PivotTables3!$G353*PivotTables3!$H353</f>
        <v>6577.77</v>
      </c>
    </row>
    <row r="354" spans="1:9" x14ac:dyDescent="0.2">
      <c r="A354" t="s">
        <v>605</v>
      </c>
      <c r="B354" t="s">
        <v>525</v>
      </c>
      <c r="C354" t="s">
        <v>530</v>
      </c>
      <c r="D354" t="s">
        <v>557</v>
      </c>
      <c r="E354" s="52">
        <v>43548</v>
      </c>
      <c r="F354" s="52">
        <v>43550</v>
      </c>
      <c r="G354">
        <v>10.7</v>
      </c>
      <c r="H354">
        <v>329.25</v>
      </c>
      <c r="I354">
        <f>PivotTables3!$G354*PivotTables3!$H354</f>
        <v>3522.9749999999999</v>
      </c>
    </row>
    <row r="355" spans="1:9" x14ac:dyDescent="0.2">
      <c r="A355" t="s">
        <v>582</v>
      </c>
      <c r="B355" t="s">
        <v>529</v>
      </c>
      <c r="C355" t="s">
        <v>559</v>
      </c>
      <c r="D355" t="s">
        <v>541</v>
      </c>
      <c r="E355" s="52">
        <v>43824</v>
      </c>
      <c r="F355" s="52">
        <v>43825</v>
      </c>
      <c r="G355">
        <v>18.8</v>
      </c>
      <c r="H355">
        <v>134.99</v>
      </c>
      <c r="I355">
        <f>PivotTables3!$G355*PivotTables3!$H355</f>
        <v>2537.8120000000004</v>
      </c>
    </row>
    <row r="356" spans="1:9" x14ac:dyDescent="0.2">
      <c r="A356" t="s">
        <v>592</v>
      </c>
      <c r="B356" t="s">
        <v>529</v>
      </c>
      <c r="C356" t="s">
        <v>536</v>
      </c>
      <c r="D356" t="s">
        <v>541</v>
      </c>
      <c r="E356" s="52">
        <v>43682</v>
      </c>
      <c r="F356" s="52">
        <v>43685</v>
      </c>
      <c r="G356">
        <v>16.7</v>
      </c>
      <c r="H356">
        <v>134.99</v>
      </c>
      <c r="I356">
        <f>PivotTables3!$G356*PivotTables3!$H356</f>
        <v>2254.3330000000001</v>
      </c>
    </row>
    <row r="357" spans="1:9" x14ac:dyDescent="0.2">
      <c r="A357" t="s">
        <v>577</v>
      </c>
      <c r="B357" t="s">
        <v>529</v>
      </c>
      <c r="C357" t="s">
        <v>536</v>
      </c>
      <c r="D357" t="s">
        <v>538</v>
      </c>
      <c r="E357" s="52">
        <v>43657</v>
      </c>
      <c r="F357" s="52">
        <v>43659</v>
      </c>
      <c r="G357">
        <v>5.8</v>
      </c>
      <c r="H357">
        <v>295.19</v>
      </c>
      <c r="I357">
        <f>PivotTables3!$G357*PivotTables3!$H357</f>
        <v>1712.1019999999999</v>
      </c>
    </row>
    <row r="358" spans="1:9" x14ac:dyDescent="0.2">
      <c r="A358" t="s">
        <v>603</v>
      </c>
      <c r="B358" t="s">
        <v>536</v>
      </c>
      <c r="C358" t="s">
        <v>551</v>
      </c>
      <c r="D358" t="s">
        <v>538</v>
      </c>
      <c r="E358" s="52">
        <v>43800</v>
      </c>
      <c r="F358" s="52">
        <v>43805</v>
      </c>
      <c r="G358">
        <v>13.7</v>
      </c>
      <c r="H358">
        <v>295.19</v>
      </c>
      <c r="I358">
        <f>PivotTables3!$G358*PivotTables3!$H358</f>
        <v>4044.1029999999996</v>
      </c>
    </row>
    <row r="359" spans="1:9" x14ac:dyDescent="0.2">
      <c r="A359" t="s">
        <v>572</v>
      </c>
      <c r="B359" t="s">
        <v>536</v>
      </c>
      <c r="C359" t="s">
        <v>526</v>
      </c>
      <c r="D359" t="s">
        <v>543</v>
      </c>
      <c r="E359" s="52">
        <v>43690</v>
      </c>
      <c r="F359" s="52">
        <v>43696</v>
      </c>
      <c r="G359">
        <v>5.9</v>
      </c>
      <c r="H359">
        <v>285.99</v>
      </c>
      <c r="I359">
        <f>PivotTables3!$G359*PivotTables3!$H359</f>
        <v>1687.3410000000001</v>
      </c>
    </row>
    <row r="360" spans="1:9" x14ac:dyDescent="0.2">
      <c r="A360" t="s">
        <v>595</v>
      </c>
      <c r="B360" t="s">
        <v>533</v>
      </c>
      <c r="C360" t="s">
        <v>536</v>
      </c>
      <c r="D360" t="s">
        <v>557</v>
      </c>
      <c r="E360" s="52">
        <v>43777</v>
      </c>
      <c r="F360" s="52">
        <v>43780</v>
      </c>
      <c r="G360">
        <v>10.1</v>
      </c>
      <c r="H360">
        <v>329.25</v>
      </c>
      <c r="I360">
        <f>PivotTables3!$G360*PivotTables3!$H360</f>
        <v>3325.4249999999997</v>
      </c>
    </row>
    <row r="361" spans="1:9" x14ac:dyDescent="0.2">
      <c r="A361" t="s">
        <v>584</v>
      </c>
      <c r="B361" t="s">
        <v>536</v>
      </c>
      <c r="C361" t="s">
        <v>553</v>
      </c>
      <c r="D361" t="s">
        <v>543</v>
      </c>
      <c r="E361" s="52">
        <v>43818</v>
      </c>
      <c r="F361" s="52">
        <v>43819</v>
      </c>
      <c r="G361">
        <v>9.1</v>
      </c>
      <c r="H361">
        <v>285.99</v>
      </c>
      <c r="I361">
        <f>PivotTables3!$G361*PivotTables3!$H361</f>
        <v>2602.509</v>
      </c>
    </row>
    <row r="362" spans="1:9" x14ac:dyDescent="0.2">
      <c r="A362" t="s">
        <v>596</v>
      </c>
      <c r="B362" t="s">
        <v>533</v>
      </c>
      <c r="C362" t="s">
        <v>526</v>
      </c>
      <c r="D362" t="s">
        <v>549</v>
      </c>
      <c r="E362" s="52">
        <v>43760</v>
      </c>
      <c r="F362" s="52">
        <v>43766</v>
      </c>
      <c r="G362">
        <v>24.5</v>
      </c>
      <c r="H362">
        <v>154.94999999999999</v>
      </c>
      <c r="I362">
        <f>PivotTables3!$G362*PivotTables3!$H362</f>
        <v>3796.2749999999996</v>
      </c>
    </row>
    <row r="363" spans="1:9" x14ac:dyDescent="0.2">
      <c r="A363" t="s">
        <v>555</v>
      </c>
      <c r="B363" t="s">
        <v>533</v>
      </c>
      <c r="C363" t="s">
        <v>536</v>
      </c>
      <c r="D363" t="s">
        <v>541</v>
      </c>
      <c r="E363" s="52">
        <v>43796</v>
      </c>
      <c r="F363" s="52">
        <v>43802</v>
      </c>
      <c r="G363">
        <v>17.8</v>
      </c>
      <c r="H363">
        <v>134.99</v>
      </c>
      <c r="I363">
        <f>PivotTables3!$G363*PivotTables3!$H363</f>
        <v>2402.8220000000001</v>
      </c>
    </row>
    <row r="364" spans="1:9" x14ac:dyDescent="0.2">
      <c r="A364" t="s">
        <v>558</v>
      </c>
      <c r="B364" t="s">
        <v>536</v>
      </c>
      <c r="C364" t="s">
        <v>553</v>
      </c>
      <c r="D364" t="s">
        <v>527</v>
      </c>
      <c r="E364" s="52">
        <v>43475</v>
      </c>
      <c r="F364" s="52">
        <v>43475</v>
      </c>
      <c r="G364">
        <v>9.5</v>
      </c>
      <c r="H364">
        <v>99.99</v>
      </c>
      <c r="I364">
        <f>PivotTables3!$G364*PivotTables3!$H364</f>
        <v>949.90499999999997</v>
      </c>
    </row>
    <row r="365" spans="1:9" x14ac:dyDescent="0.2">
      <c r="A365" t="s">
        <v>571</v>
      </c>
      <c r="B365" t="s">
        <v>529</v>
      </c>
      <c r="C365" t="s">
        <v>530</v>
      </c>
      <c r="D365" t="s">
        <v>566</v>
      </c>
      <c r="E365" s="52">
        <v>43577</v>
      </c>
      <c r="F365" s="52">
        <v>43583</v>
      </c>
      <c r="G365">
        <v>19.8</v>
      </c>
      <c r="H365">
        <v>325</v>
      </c>
      <c r="I365">
        <f>PivotTables3!$G365*PivotTables3!$H365</f>
        <v>6435</v>
      </c>
    </row>
    <row r="366" spans="1:9" x14ac:dyDescent="0.2">
      <c r="A366" t="s">
        <v>580</v>
      </c>
      <c r="B366" t="s">
        <v>525</v>
      </c>
      <c r="C366" t="s">
        <v>562</v>
      </c>
      <c r="D366" t="s">
        <v>566</v>
      </c>
      <c r="E366" s="52">
        <v>43560</v>
      </c>
      <c r="F366" s="52">
        <v>43560</v>
      </c>
      <c r="G366">
        <v>10.8</v>
      </c>
      <c r="H366">
        <v>325</v>
      </c>
      <c r="I366">
        <f>PivotTables3!$G366*PivotTables3!$H366</f>
        <v>3510.0000000000005</v>
      </c>
    </row>
    <row r="367" spans="1:9" x14ac:dyDescent="0.2">
      <c r="A367" t="s">
        <v>618</v>
      </c>
      <c r="B367" t="s">
        <v>533</v>
      </c>
      <c r="C367" t="s">
        <v>559</v>
      </c>
      <c r="D367" t="s">
        <v>566</v>
      </c>
      <c r="E367" s="52">
        <v>43489</v>
      </c>
      <c r="F367" s="52">
        <v>43495</v>
      </c>
      <c r="G367">
        <v>8.8000000000000007</v>
      </c>
      <c r="H367">
        <v>325</v>
      </c>
      <c r="I367">
        <f>PivotTables3!$G367*PivotTables3!$H367</f>
        <v>2860.0000000000005</v>
      </c>
    </row>
    <row r="368" spans="1:9" x14ac:dyDescent="0.2">
      <c r="A368" t="s">
        <v>582</v>
      </c>
      <c r="B368" t="s">
        <v>533</v>
      </c>
      <c r="C368" t="s">
        <v>536</v>
      </c>
      <c r="D368" t="s">
        <v>543</v>
      </c>
      <c r="E368" s="52">
        <v>43824</v>
      </c>
      <c r="F368" s="52">
        <v>43828</v>
      </c>
      <c r="G368">
        <v>21.1</v>
      </c>
      <c r="H368">
        <v>285.99</v>
      </c>
      <c r="I368">
        <f>PivotTables3!$G368*PivotTables3!$H368</f>
        <v>6034.389000000001</v>
      </c>
    </row>
    <row r="369" spans="1:9" x14ac:dyDescent="0.2">
      <c r="A369" t="s">
        <v>610</v>
      </c>
      <c r="B369" t="s">
        <v>533</v>
      </c>
      <c r="C369" t="s">
        <v>559</v>
      </c>
      <c r="D369" t="s">
        <v>541</v>
      </c>
      <c r="E369" s="52">
        <v>43686</v>
      </c>
      <c r="F369" s="52">
        <v>43687</v>
      </c>
      <c r="G369">
        <v>16.100000000000001</v>
      </c>
      <c r="H369">
        <v>134.99</v>
      </c>
      <c r="I369">
        <f>PivotTables3!$G369*PivotTables3!$H369</f>
        <v>2173.3390000000004</v>
      </c>
    </row>
    <row r="370" spans="1:9" x14ac:dyDescent="0.2">
      <c r="A370" t="s">
        <v>596</v>
      </c>
      <c r="B370" t="s">
        <v>529</v>
      </c>
      <c r="C370" t="s">
        <v>537</v>
      </c>
      <c r="D370" t="s">
        <v>566</v>
      </c>
      <c r="E370" s="52">
        <v>43674</v>
      </c>
      <c r="F370" s="52">
        <v>43675</v>
      </c>
      <c r="G370">
        <v>24.9</v>
      </c>
      <c r="H370">
        <v>325</v>
      </c>
      <c r="I370">
        <f>PivotTables3!$G370*PivotTables3!$H370</f>
        <v>8092.4999999999991</v>
      </c>
    </row>
    <row r="371" spans="1:9" x14ac:dyDescent="0.2">
      <c r="A371" t="s">
        <v>608</v>
      </c>
      <c r="B371" t="s">
        <v>536</v>
      </c>
      <c r="C371" t="s">
        <v>526</v>
      </c>
      <c r="D371" t="s">
        <v>527</v>
      </c>
      <c r="E371" s="52">
        <v>43825</v>
      </c>
      <c r="F371" s="52">
        <v>43828</v>
      </c>
      <c r="G371">
        <v>20.6</v>
      </c>
      <c r="H371">
        <v>99.99</v>
      </c>
      <c r="I371">
        <f>PivotTables3!$G371*PivotTables3!$H371</f>
        <v>2059.7939999999999</v>
      </c>
    </row>
    <row r="372" spans="1:9" x14ac:dyDescent="0.2">
      <c r="A372" t="s">
        <v>568</v>
      </c>
      <c r="B372" t="s">
        <v>540</v>
      </c>
      <c r="C372" t="s">
        <v>548</v>
      </c>
      <c r="D372" t="s">
        <v>531</v>
      </c>
      <c r="E372" s="52">
        <v>43528</v>
      </c>
      <c r="F372" s="52">
        <v>43528</v>
      </c>
      <c r="G372">
        <v>12</v>
      </c>
      <c r="H372">
        <v>299</v>
      </c>
      <c r="I372">
        <f>PivotTables3!$G372*PivotTables3!$H372</f>
        <v>3588</v>
      </c>
    </row>
    <row r="373" spans="1:9" x14ac:dyDescent="0.2">
      <c r="A373" t="s">
        <v>594</v>
      </c>
      <c r="B373" t="s">
        <v>525</v>
      </c>
      <c r="C373" t="s">
        <v>530</v>
      </c>
      <c r="D373" t="s">
        <v>538</v>
      </c>
      <c r="E373" s="52">
        <v>43788</v>
      </c>
      <c r="F373" s="52">
        <v>43793</v>
      </c>
      <c r="G373">
        <v>15.5</v>
      </c>
      <c r="H373">
        <v>295.19</v>
      </c>
      <c r="I373">
        <f>PivotTables3!$G373*PivotTables3!$H373</f>
        <v>4575.4449999999997</v>
      </c>
    </row>
    <row r="374" spans="1:9" x14ac:dyDescent="0.2">
      <c r="A374" t="s">
        <v>616</v>
      </c>
      <c r="B374" t="s">
        <v>540</v>
      </c>
      <c r="C374" t="s">
        <v>537</v>
      </c>
      <c r="D374" t="s">
        <v>534</v>
      </c>
      <c r="E374" s="52">
        <v>43635</v>
      </c>
      <c r="F374" s="52">
        <v>43641</v>
      </c>
      <c r="G374">
        <v>24.8</v>
      </c>
      <c r="H374">
        <v>349</v>
      </c>
      <c r="I374">
        <f>PivotTables3!$G374*PivotTables3!$H374</f>
        <v>8655.2000000000007</v>
      </c>
    </row>
    <row r="375" spans="1:9" x14ac:dyDescent="0.2">
      <c r="A375" t="s">
        <v>556</v>
      </c>
      <c r="B375" t="s">
        <v>536</v>
      </c>
      <c r="C375" t="s">
        <v>548</v>
      </c>
      <c r="D375" t="s">
        <v>543</v>
      </c>
      <c r="E375" s="52">
        <v>43735</v>
      </c>
      <c r="F375" s="52">
        <v>43738</v>
      </c>
      <c r="G375">
        <v>15.8</v>
      </c>
      <c r="H375">
        <v>285.99</v>
      </c>
      <c r="I375">
        <f>PivotTables3!$G375*PivotTables3!$H375</f>
        <v>4518.6420000000007</v>
      </c>
    </row>
    <row r="376" spans="1:9" x14ac:dyDescent="0.2">
      <c r="A376" t="s">
        <v>584</v>
      </c>
      <c r="B376" t="s">
        <v>540</v>
      </c>
      <c r="C376" t="s">
        <v>559</v>
      </c>
      <c r="D376" t="s">
        <v>543</v>
      </c>
      <c r="E376" s="52">
        <v>43650</v>
      </c>
      <c r="F376" s="52">
        <v>43654</v>
      </c>
      <c r="G376">
        <v>20.9</v>
      </c>
      <c r="H376">
        <v>285.99</v>
      </c>
      <c r="I376">
        <f>PivotTables3!$G376*PivotTables3!$H376</f>
        <v>5977.1909999999998</v>
      </c>
    </row>
    <row r="377" spans="1:9" x14ac:dyDescent="0.2">
      <c r="A377" t="s">
        <v>555</v>
      </c>
      <c r="B377" t="s">
        <v>533</v>
      </c>
      <c r="C377" t="s">
        <v>551</v>
      </c>
      <c r="D377" t="s">
        <v>538</v>
      </c>
      <c r="E377" s="52">
        <v>43498</v>
      </c>
      <c r="F377" s="52">
        <v>43498</v>
      </c>
      <c r="G377">
        <v>14.9</v>
      </c>
      <c r="H377">
        <v>295.19</v>
      </c>
      <c r="I377">
        <f>PivotTables3!$G377*PivotTables3!$H377</f>
        <v>4398.3310000000001</v>
      </c>
    </row>
    <row r="378" spans="1:9" x14ac:dyDescent="0.2">
      <c r="A378" t="s">
        <v>604</v>
      </c>
      <c r="B378" t="s">
        <v>525</v>
      </c>
      <c r="C378" t="s">
        <v>551</v>
      </c>
      <c r="D378" t="s">
        <v>531</v>
      </c>
      <c r="E378" s="52">
        <v>43548</v>
      </c>
      <c r="F378" s="52">
        <v>43553</v>
      </c>
      <c r="G378">
        <v>15.8</v>
      </c>
      <c r="H378">
        <v>299</v>
      </c>
      <c r="I378">
        <f>PivotTables3!$G378*PivotTables3!$H378</f>
        <v>4724.2</v>
      </c>
    </row>
    <row r="379" spans="1:9" x14ac:dyDescent="0.2">
      <c r="A379" t="s">
        <v>575</v>
      </c>
      <c r="B379" t="s">
        <v>525</v>
      </c>
      <c r="C379" t="s">
        <v>551</v>
      </c>
      <c r="D379" t="s">
        <v>534</v>
      </c>
      <c r="E379" s="52">
        <v>43581</v>
      </c>
      <c r="F379" s="52">
        <v>43584</v>
      </c>
      <c r="G379">
        <v>7.4</v>
      </c>
      <c r="H379">
        <v>349</v>
      </c>
      <c r="I379">
        <f>PivotTables3!$G379*PivotTables3!$H379</f>
        <v>2582.6</v>
      </c>
    </row>
    <row r="380" spans="1:9" x14ac:dyDescent="0.2">
      <c r="A380" t="s">
        <v>604</v>
      </c>
      <c r="B380" t="s">
        <v>533</v>
      </c>
      <c r="C380" t="s">
        <v>530</v>
      </c>
      <c r="D380" t="s">
        <v>549</v>
      </c>
      <c r="E380" s="52">
        <v>43621</v>
      </c>
      <c r="F380" s="52">
        <v>43626</v>
      </c>
      <c r="G380">
        <v>22.4</v>
      </c>
      <c r="H380">
        <v>154.94999999999999</v>
      </c>
      <c r="I380">
        <f>PivotTables3!$G380*PivotTables3!$H380</f>
        <v>3470.8799999999997</v>
      </c>
    </row>
    <row r="381" spans="1:9" x14ac:dyDescent="0.2">
      <c r="A381" t="s">
        <v>576</v>
      </c>
      <c r="B381" t="s">
        <v>529</v>
      </c>
      <c r="C381" t="s">
        <v>548</v>
      </c>
      <c r="D381" t="s">
        <v>531</v>
      </c>
      <c r="E381" s="52">
        <v>43508</v>
      </c>
      <c r="F381" s="52">
        <v>43513</v>
      </c>
      <c r="G381">
        <v>19.8</v>
      </c>
      <c r="H381">
        <v>299</v>
      </c>
      <c r="I381">
        <f>PivotTables3!$G381*PivotTables3!$H381</f>
        <v>5920.2</v>
      </c>
    </row>
    <row r="382" spans="1:9" x14ac:dyDescent="0.2">
      <c r="A382" t="s">
        <v>621</v>
      </c>
      <c r="B382" t="s">
        <v>536</v>
      </c>
      <c r="C382" t="s">
        <v>536</v>
      </c>
      <c r="D382" t="s">
        <v>541</v>
      </c>
      <c r="E382" s="52">
        <v>43805</v>
      </c>
      <c r="F382" s="52">
        <v>43811</v>
      </c>
      <c r="G382">
        <v>17.100000000000001</v>
      </c>
      <c r="H382">
        <v>134.99</v>
      </c>
      <c r="I382">
        <f>PivotTables3!$G382*PivotTables3!$H382</f>
        <v>2308.3290000000002</v>
      </c>
    </row>
    <row r="383" spans="1:9" x14ac:dyDescent="0.2">
      <c r="A383" t="s">
        <v>590</v>
      </c>
      <c r="B383" t="s">
        <v>536</v>
      </c>
      <c r="C383" t="s">
        <v>562</v>
      </c>
      <c r="D383" t="s">
        <v>527</v>
      </c>
      <c r="E383" s="52">
        <v>43657</v>
      </c>
      <c r="F383" s="52">
        <v>43657</v>
      </c>
      <c r="G383">
        <v>17.7</v>
      </c>
      <c r="H383">
        <v>99.99</v>
      </c>
      <c r="I383">
        <f>PivotTables3!$G383*PivotTables3!$H383</f>
        <v>1769.8229999999999</v>
      </c>
    </row>
    <row r="384" spans="1:9" x14ac:dyDescent="0.2">
      <c r="A384" t="s">
        <v>564</v>
      </c>
      <c r="B384" t="s">
        <v>536</v>
      </c>
      <c r="C384" t="s">
        <v>530</v>
      </c>
      <c r="D384" t="s">
        <v>549</v>
      </c>
      <c r="E384" s="52">
        <v>43485</v>
      </c>
      <c r="F384" s="52">
        <v>43489</v>
      </c>
      <c r="G384">
        <v>15.3</v>
      </c>
      <c r="H384">
        <v>154.94999999999999</v>
      </c>
      <c r="I384">
        <f>PivotTables3!$G384*PivotTables3!$H384</f>
        <v>2370.7350000000001</v>
      </c>
    </row>
    <row r="385" spans="1:9" x14ac:dyDescent="0.2">
      <c r="A385" t="s">
        <v>544</v>
      </c>
      <c r="B385" t="s">
        <v>533</v>
      </c>
      <c r="C385" t="s">
        <v>526</v>
      </c>
      <c r="D385" t="s">
        <v>531</v>
      </c>
      <c r="E385" s="52">
        <v>43528</v>
      </c>
      <c r="F385" s="52">
        <v>43530</v>
      </c>
      <c r="G385">
        <v>23.8</v>
      </c>
      <c r="H385">
        <v>299</v>
      </c>
      <c r="I385">
        <f>PivotTables3!$G385*PivotTables3!$H385</f>
        <v>7116.2</v>
      </c>
    </row>
    <row r="386" spans="1:9" x14ac:dyDescent="0.2">
      <c r="A386" t="s">
        <v>614</v>
      </c>
      <c r="B386" t="s">
        <v>536</v>
      </c>
      <c r="C386" t="s">
        <v>562</v>
      </c>
      <c r="D386" t="s">
        <v>541</v>
      </c>
      <c r="E386" s="52">
        <v>43616</v>
      </c>
      <c r="F386" s="52">
        <v>43618</v>
      </c>
      <c r="G386">
        <v>13.6</v>
      </c>
      <c r="H386">
        <v>134.99</v>
      </c>
      <c r="I386">
        <f>PivotTables3!$G386*PivotTables3!$H386</f>
        <v>1835.864</v>
      </c>
    </row>
    <row r="387" spans="1:9" x14ac:dyDescent="0.2">
      <c r="A387" t="s">
        <v>558</v>
      </c>
      <c r="B387" t="s">
        <v>536</v>
      </c>
      <c r="C387" t="s">
        <v>548</v>
      </c>
      <c r="D387" t="s">
        <v>541</v>
      </c>
      <c r="E387" s="52">
        <v>43742</v>
      </c>
      <c r="F387" s="52">
        <v>43742</v>
      </c>
      <c r="G387">
        <v>9.5</v>
      </c>
      <c r="H387">
        <v>134.99</v>
      </c>
      <c r="I387">
        <f>PivotTables3!$G387*PivotTables3!$H387</f>
        <v>1282.4050000000002</v>
      </c>
    </row>
    <row r="388" spans="1:9" x14ac:dyDescent="0.2">
      <c r="A388" t="s">
        <v>547</v>
      </c>
      <c r="B388" t="s">
        <v>536</v>
      </c>
      <c r="C388" t="s">
        <v>526</v>
      </c>
      <c r="D388" t="s">
        <v>527</v>
      </c>
      <c r="E388" s="52">
        <v>43572</v>
      </c>
      <c r="F388" s="52">
        <v>43572</v>
      </c>
      <c r="G388">
        <v>13.3</v>
      </c>
      <c r="H388">
        <v>99.99</v>
      </c>
      <c r="I388">
        <f>PivotTables3!$G388*PivotTables3!$H388</f>
        <v>1329.867</v>
      </c>
    </row>
    <row r="389" spans="1:9" x14ac:dyDescent="0.2">
      <c r="A389" t="s">
        <v>618</v>
      </c>
      <c r="B389" t="s">
        <v>529</v>
      </c>
      <c r="C389" t="s">
        <v>537</v>
      </c>
      <c r="D389" t="s">
        <v>566</v>
      </c>
      <c r="E389" s="52">
        <v>43575</v>
      </c>
      <c r="F389" s="52">
        <v>43580</v>
      </c>
      <c r="G389">
        <v>12.1</v>
      </c>
      <c r="H389">
        <v>325</v>
      </c>
      <c r="I389">
        <f>PivotTables3!$G389*PivotTables3!$H389</f>
        <v>3932.5</v>
      </c>
    </row>
    <row r="390" spans="1:9" x14ac:dyDescent="0.2">
      <c r="A390" t="s">
        <v>621</v>
      </c>
      <c r="B390" t="s">
        <v>529</v>
      </c>
      <c r="C390" t="s">
        <v>536</v>
      </c>
      <c r="D390" t="s">
        <v>557</v>
      </c>
      <c r="E390" s="52">
        <v>43724</v>
      </c>
      <c r="F390" s="52">
        <v>43725</v>
      </c>
      <c r="G390">
        <v>10.199999999999999</v>
      </c>
      <c r="H390">
        <v>329.25</v>
      </c>
      <c r="I390">
        <f>PivotTables3!$G390*PivotTables3!$H390</f>
        <v>3358.35</v>
      </c>
    </row>
    <row r="391" spans="1:9" x14ac:dyDescent="0.2">
      <c r="A391" t="s">
        <v>607</v>
      </c>
      <c r="B391" t="s">
        <v>529</v>
      </c>
      <c r="C391" t="s">
        <v>526</v>
      </c>
      <c r="D391" t="s">
        <v>549</v>
      </c>
      <c r="E391" s="52">
        <v>43769</v>
      </c>
      <c r="F391" s="52">
        <v>43770</v>
      </c>
      <c r="G391">
        <v>6.2</v>
      </c>
      <c r="H391">
        <v>154.94999999999999</v>
      </c>
      <c r="I391">
        <f>PivotTables3!$G391*PivotTables3!$H391</f>
        <v>960.68999999999994</v>
      </c>
    </row>
    <row r="392" spans="1:9" x14ac:dyDescent="0.2">
      <c r="A392" t="s">
        <v>613</v>
      </c>
      <c r="B392" t="s">
        <v>529</v>
      </c>
      <c r="C392" t="s">
        <v>562</v>
      </c>
      <c r="D392" t="s">
        <v>549</v>
      </c>
      <c r="E392" s="52">
        <v>43538</v>
      </c>
      <c r="F392" s="52">
        <v>43539</v>
      </c>
      <c r="G392">
        <v>18.399999999999999</v>
      </c>
      <c r="H392">
        <v>154.94999999999999</v>
      </c>
      <c r="I392">
        <f>PivotTables3!$G392*PivotTables3!$H392</f>
        <v>2851.0799999999995</v>
      </c>
    </row>
    <row r="393" spans="1:9" x14ac:dyDescent="0.2">
      <c r="A393" t="s">
        <v>580</v>
      </c>
      <c r="B393" t="s">
        <v>533</v>
      </c>
      <c r="C393" t="s">
        <v>562</v>
      </c>
      <c r="D393" t="s">
        <v>557</v>
      </c>
      <c r="E393" s="52">
        <v>43823</v>
      </c>
      <c r="F393" s="52">
        <v>43828</v>
      </c>
      <c r="G393">
        <v>19.399999999999999</v>
      </c>
      <c r="H393">
        <v>329.25</v>
      </c>
      <c r="I393">
        <f>PivotTables3!$G393*PivotTables3!$H393</f>
        <v>6387.45</v>
      </c>
    </row>
    <row r="394" spans="1:9" x14ac:dyDescent="0.2">
      <c r="A394" t="s">
        <v>547</v>
      </c>
      <c r="B394" t="s">
        <v>529</v>
      </c>
      <c r="C394" t="s">
        <v>551</v>
      </c>
      <c r="D394" t="s">
        <v>531</v>
      </c>
      <c r="E394" s="52">
        <v>43499</v>
      </c>
      <c r="F394" s="52">
        <v>43505</v>
      </c>
      <c r="G394">
        <v>11.1</v>
      </c>
      <c r="H394">
        <v>299</v>
      </c>
      <c r="I394">
        <f>PivotTables3!$G394*PivotTables3!$H394</f>
        <v>3318.9</v>
      </c>
    </row>
    <row r="395" spans="1:9" x14ac:dyDescent="0.2">
      <c r="A395" t="s">
        <v>603</v>
      </c>
      <c r="B395" t="s">
        <v>536</v>
      </c>
      <c r="C395" t="s">
        <v>536</v>
      </c>
      <c r="D395" t="s">
        <v>557</v>
      </c>
      <c r="E395" s="52">
        <v>43653</v>
      </c>
      <c r="F395" s="52">
        <v>43656</v>
      </c>
      <c r="G395">
        <v>7.4</v>
      </c>
      <c r="H395">
        <v>329.25</v>
      </c>
      <c r="I395">
        <f>PivotTables3!$G395*PivotTables3!$H395</f>
        <v>2436.4500000000003</v>
      </c>
    </row>
    <row r="396" spans="1:9" x14ac:dyDescent="0.2">
      <c r="A396" t="s">
        <v>542</v>
      </c>
      <c r="B396" t="s">
        <v>540</v>
      </c>
      <c r="C396" t="s">
        <v>537</v>
      </c>
      <c r="D396" t="s">
        <v>557</v>
      </c>
      <c r="E396" s="52">
        <v>43544</v>
      </c>
      <c r="F396" s="52">
        <v>43549</v>
      </c>
      <c r="G396">
        <v>19.2</v>
      </c>
      <c r="H396">
        <v>329.25</v>
      </c>
      <c r="I396">
        <f>PivotTables3!$G396*PivotTables3!$H396</f>
        <v>6321.5999999999995</v>
      </c>
    </row>
    <row r="397" spans="1:9" x14ac:dyDescent="0.2">
      <c r="A397" t="s">
        <v>578</v>
      </c>
      <c r="B397" t="s">
        <v>533</v>
      </c>
      <c r="C397" t="s">
        <v>526</v>
      </c>
      <c r="D397" t="s">
        <v>541</v>
      </c>
      <c r="E397" s="52">
        <v>43628</v>
      </c>
      <c r="F397" s="52">
        <v>43629</v>
      </c>
      <c r="G397">
        <v>8.5</v>
      </c>
      <c r="H397">
        <v>134.99</v>
      </c>
      <c r="I397">
        <f>PivotTables3!$G397*PivotTables3!$H397</f>
        <v>1147.415</v>
      </c>
    </row>
    <row r="398" spans="1:9" x14ac:dyDescent="0.2">
      <c r="A398" t="s">
        <v>577</v>
      </c>
      <c r="B398" t="s">
        <v>536</v>
      </c>
      <c r="C398" t="s">
        <v>559</v>
      </c>
      <c r="D398" t="s">
        <v>527</v>
      </c>
      <c r="E398" s="52">
        <v>43708</v>
      </c>
      <c r="F398" s="52">
        <v>43708</v>
      </c>
      <c r="G398">
        <v>11.1</v>
      </c>
      <c r="H398">
        <v>99.99</v>
      </c>
      <c r="I398">
        <f>PivotTables3!$G398*PivotTables3!$H398</f>
        <v>1109.8889999999999</v>
      </c>
    </row>
    <row r="399" spans="1:9" x14ac:dyDescent="0.2">
      <c r="A399" t="s">
        <v>599</v>
      </c>
      <c r="B399" t="s">
        <v>533</v>
      </c>
      <c r="C399" t="s">
        <v>559</v>
      </c>
      <c r="D399" t="s">
        <v>549</v>
      </c>
      <c r="E399" s="52">
        <v>43494</v>
      </c>
      <c r="F399" s="52">
        <v>43499</v>
      </c>
      <c r="G399">
        <v>16.899999999999999</v>
      </c>
      <c r="H399">
        <v>154.94999999999999</v>
      </c>
      <c r="I399">
        <f>PivotTables3!$G399*PivotTables3!$H399</f>
        <v>2618.6549999999997</v>
      </c>
    </row>
    <row r="400" spans="1:9" x14ac:dyDescent="0.2">
      <c r="A400" t="s">
        <v>575</v>
      </c>
      <c r="B400" t="s">
        <v>525</v>
      </c>
      <c r="C400" t="s">
        <v>526</v>
      </c>
      <c r="D400" t="s">
        <v>538</v>
      </c>
      <c r="E400" s="52">
        <v>43796</v>
      </c>
      <c r="F400" s="52">
        <v>43800</v>
      </c>
      <c r="G400">
        <v>17</v>
      </c>
      <c r="H400">
        <v>295.19</v>
      </c>
      <c r="I400">
        <f>PivotTables3!$G400*PivotTables3!$H400</f>
        <v>5018.2299999999996</v>
      </c>
    </row>
    <row r="401" spans="1:9" x14ac:dyDescent="0.2">
      <c r="A401" t="s">
        <v>611</v>
      </c>
      <c r="B401" t="s">
        <v>536</v>
      </c>
      <c r="C401" t="s">
        <v>559</v>
      </c>
      <c r="D401" t="s">
        <v>549</v>
      </c>
      <c r="E401" s="52">
        <v>43620</v>
      </c>
      <c r="F401" s="52">
        <v>43623</v>
      </c>
      <c r="G401">
        <v>10</v>
      </c>
      <c r="H401">
        <v>154.94999999999999</v>
      </c>
      <c r="I401">
        <f>PivotTables3!$G401*PivotTables3!$H401</f>
        <v>1549.5</v>
      </c>
    </row>
    <row r="402" spans="1:9" x14ac:dyDescent="0.2">
      <c r="A402" t="s">
        <v>584</v>
      </c>
      <c r="B402" t="s">
        <v>525</v>
      </c>
      <c r="C402" t="s">
        <v>551</v>
      </c>
      <c r="D402" t="s">
        <v>541</v>
      </c>
      <c r="E402" s="52">
        <v>43816</v>
      </c>
      <c r="F402" s="52">
        <v>43821</v>
      </c>
      <c r="G402">
        <v>10.199999999999999</v>
      </c>
      <c r="H402">
        <v>134.99</v>
      </c>
      <c r="I402">
        <f>PivotTables3!$G402*PivotTables3!$H402</f>
        <v>1376.8979999999999</v>
      </c>
    </row>
    <row r="403" spans="1:9" x14ac:dyDescent="0.2">
      <c r="A403" t="s">
        <v>546</v>
      </c>
      <c r="B403" t="s">
        <v>525</v>
      </c>
      <c r="C403" t="s">
        <v>551</v>
      </c>
      <c r="D403" t="s">
        <v>538</v>
      </c>
      <c r="E403" s="52">
        <v>43609</v>
      </c>
      <c r="F403" s="52">
        <v>43610</v>
      </c>
      <c r="G403">
        <v>14.2</v>
      </c>
      <c r="H403">
        <v>295.19</v>
      </c>
      <c r="I403">
        <f>PivotTables3!$G403*PivotTables3!$H403</f>
        <v>4191.6979999999994</v>
      </c>
    </row>
    <row r="404" spans="1:9" x14ac:dyDescent="0.2">
      <c r="A404" t="s">
        <v>619</v>
      </c>
      <c r="B404" t="s">
        <v>525</v>
      </c>
      <c r="C404" t="s">
        <v>537</v>
      </c>
      <c r="D404" t="s">
        <v>541</v>
      </c>
      <c r="E404" s="52">
        <v>43682</v>
      </c>
      <c r="F404" s="52">
        <v>43687</v>
      </c>
      <c r="G404">
        <v>20.7</v>
      </c>
      <c r="H404">
        <v>134.99</v>
      </c>
      <c r="I404">
        <f>PivotTables3!$G404*PivotTables3!$H404</f>
        <v>2794.2930000000001</v>
      </c>
    </row>
    <row r="405" spans="1:9" x14ac:dyDescent="0.2">
      <c r="A405" t="s">
        <v>604</v>
      </c>
      <c r="B405" t="s">
        <v>525</v>
      </c>
      <c r="C405" t="s">
        <v>548</v>
      </c>
      <c r="D405" t="s">
        <v>541</v>
      </c>
      <c r="E405" s="52">
        <v>43617</v>
      </c>
      <c r="F405" s="52">
        <v>43617</v>
      </c>
      <c r="G405">
        <v>17.100000000000001</v>
      </c>
      <c r="H405">
        <v>134.99</v>
      </c>
      <c r="I405">
        <f>PivotTables3!$G405*PivotTables3!$H405</f>
        <v>2308.3290000000002</v>
      </c>
    </row>
    <row r="406" spans="1:9" x14ac:dyDescent="0.2">
      <c r="A406" t="s">
        <v>593</v>
      </c>
      <c r="B406" t="s">
        <v>529</v>
      </c>
      <c r="C406" t="s">
        <v>559</v>
      </c>
      <c r="D406" t="s">
        <v>534</v>
      </c>
      <c r="E406" s="52">
        <v>43683</v>
      </c>
      <c r="F406" s="52">
        <v>43684</v>
      </c>
      <c r="G406">
        <v>19.7</v>
      </c>
      <c r="H406">
        <v>349</v>
      </c>
      <c r="I406">
        <f>PivotTables3!$G406*PivotTables3!$H406</f>
        <v>6875.3</v>
      </c>
    </row>
    <row r="407" spans="1:9" x14ac:dyDescent="0.2">
      <c r="A407" t="s">
        <v>550</v>
      </c>
      <c r="B407" t="s">
        <v>525</v>
      </c>
      <c r="C407" t="s">
        <v>562</v>
      </c>
      <c r="D407" t="s">
        <v>557</v>
      </c>
      <c r="E407" s="52">
        <v>43775</v>
      </c>
      <c r="F407" s="52">
        <v>43778</v>
      </c>
      <c r="G407">
        <v>11.9</v>
      </c>
      <c r="H407">
        <v>329.25</v>
      </c>
      <c r="I407">
        <f>PivotTables3!$G407*PivotTables3!$H407</f>
        <v>3918.0750000000003</v>
      </c>
    </row>
    <row r="408" spans="1:9" x14ac:dyDescent="0.2">
      <c r="A408" t="s">
        <v>599</v>
      </c>
      <c r="B408" t="s">
        <v>525</v>
      </c>
      <c r="C408" t="s">
        <v>553</v>
      </c>
      <c r="D408" t="s">
        <v>541</v>
      </c>
      <c r="E408" s="52">
        <v>43687</v>
      </c>
      <c r="F408" s="52">
        <v>43687</v>
      </c>
      <c r="G408">
        <v>16.399999999999999</v>
      </c>
      <c r="H408">
        <v>134.99</v>
      </c>
      <c r="I408">
        <f>PivotTables3!$G408*PivotTables3!$H408</f>
        <v>2213.8359999999998</v>
      </c>
    </row>
    <row r="409" spans="1:9" x14ac:dyDescent="0.2">
      <c r="A409" t="s">
        <v>563</v>
      </c>
      <c r="B409" t="s">
        <v>525</v>
      </c>
      <c r="C409" t="s">
        <v>526</v>
      </c>
      <c r="D409" t="s">
        <v>557</v>
      </c>
      <c r="E409" s="52">
        <v>43818</v>
      </c>
      <c r="F409" s="52">
        <v>43824</v>
      </c>
      <c r="G409">
        <v>22.3</v>
      </c>
      <c r="H409">
        <v>329.25</v>
      </c>
      <c r="I409">
        <f>PivotTables3!$G409*PivotTables3!$H409</f>
        <v>7342.2750000000005</v>
      </c>
    </row>
    <row r="410" spans="1:9" x14ac:dyDescent="0.2">
      <c r="A410" t="s">
        <v>604</v>
      </c>
      <c r="B410" t="s">
        <v>529</v>
      </c>
      <c r="C410" t="s">
        <v>537</v>
      </c>
      <c r="D410" t="s">
        <v>557</v>
      </c>
      <c r="E410" s="52">
        <v>43543</v>
      </c>
      <c r="F410" s="52">
        <v>43546</v>
      </c>
      <c r="G410">
        <v>14.5</v>
      </c>
      <c r="H410">
        <v>329.25</v>
      </c>
      <c r="I410">
        <f>PivotTables3!$G410*PivotTables3!$H410</f>
        <v>4774.125</v>
      </c>
    </row>
    <row r="411" spans="1:9" x14ac:dyDescent="0.2">
      <c r="A411" t="s">
        <v>564</v>
      </c>
      <c r="B411" t="s">
        <v>529</v>
      </c>
      <c r="C411" t="s">
        <v>559</v>
      </c>
      <c r="D411" t="s">
        <v>543</v>
      </c>
      <c r="E411" s="52">
        <v>43773</v>
      </c>
      <c r="F411" s="52">
        <v>43773</v>
      </c>
      <c r="G411">
        <v>9.4</v>
      </c>
      <c r="H411">
        <v>285.99</v>
      </c>
      <c r="I411">
        <f>PivotTables3!$G411*PivotTables3!$H411</f>
        <v>2688.306</v>
      </c>
    </row>
    <row r="412" spans="1:9" x14ac:dyDescent="0.2">
      <c r="A412" t="s">
        <v>601</v>
      </c>
      <c r="B412" t="s">
        <v>536</v>
      </c>
      <c r="C412" t="s">
        <v>553</v>
      </c>
      <c r="D412" t="s">
        <v>534</v>
      </c>
      <c r="E412" s="52">
        <v>43592</v>
      </c>
      <c r="F412" s="52">
        <v>43598</v>
      </c>
      <c r="G412">
        <v>12.3</v>
      </c>
      <c r="H412">
        <v>349</v>
      </c>
      <c r="I412">
        <f>PivotTables3!$G412*PivotTables3!$H412</f>
        <v>4292.7</v>
      </c>
    </row>
    <row r="413" spans="1:9" x14ac:dyDescent="0.2">
      <c r="A413" t="s">
        <v>606</v>
      </c>
      <c r="B413" t="s">
        <v>536</v>
      </c>
      <c r="C413" t="s">
        <v>537</v>
      </c>
      <c r="D413" t="s">
        <v>531</v>
      </c>
      <c r="E413" s="52">
        <v>43814</v>
      </c>
      <c r="F413" s="52">
        <v>43816</v>
      </c>
      <c r="G413">
        <v>21.1</v>
      </c>
      <c r="H413">
        <v>299</v>
      </c>
      <c r="I413">
        <f>PivotTables3!$G413*PivotTables3!$H413</f>
        <v>6308.9000000000005</v>
      </c>
    </row>
    <row r="414" spans="1:9" x14ac:dyDescent="0.2">
      <c r="A414" t="s">
        <v>552</v>
      </c>
      <c r="B414" t="s">
        <v>540</v>
      </c>
      <c r="C414" t="s">
        <v>536</v>
      </c>
      <c r="D414" t="s">
        <v>531</v>
      </c>
      <c r="E414" s="52">
        <v>43633</v>
      </c>
      <c r="F414" s="52">
        <v>43636</v>
      </c>
      <c r="G414">
        <v>24.5</v>
      </c>
      <c r="H414">
        <v>299</v>
      </c>
      <c r="I414">
        <f>PivotTables3!$G414*PivotTables3!$H414</f>
        <v>7325.5</v>
      </c>
    </row>
    <row r="415" spans="1:9" x14ac:dyDescent="0.2">
      <c r="A415" t="s">
        <v>547</v>
      </c>
      <c r="B415" t="s">
        <v>536</v>
      </c>
      <c r="C415" t="s">
        <v>530</v>
      </c>
      <c r="D415" t="s">
        <v>538</v>
      </c>
      <c r="E415" s="52">
        <v>43664</v>
      </c>
      <c r="F415" s="52">
        <v>43667</v>
      </c>
      <c r="G415">
        <v>14.4</v>
      </c>
      <c r="H415">
        <v>295.19</v>
      </c>
      <c r="I415">
        <f>PivotTables3!$G415*PivotTables3!$H415</f>
        <v>4250.7359999999999</v>
      </c>
    </row>
    <row r="416" spans="1:9" x14ac:dyDescent="0.2">
      <c r="A416" t="s">
        <v>578</v>
      </c>
      <c r="B416" t="s">
        <v>529</v>
      </c>
      <c r="C416" t="s">
        <v>551</v>
      </c>
      <c r="D416" t="s">
        <v>549</v>
      </c>
      <c r="E416" s="52">
        <v>43617</v>
      </c>
      <c r="F416" s="52">
        <v>43621</v>
      </c>
      <c r="G416">
        <v>9.8000000000000007</v>
      </c>
      <c r="H416">
        <v>154.94999999999999</v>
      </c>
      <c r="I416">
        <f>PivotTables3!$G416*PivotTables3!$H416</f>
        <v>1518.51</v>
      </c>
    </row>
    <row r="417" spans="1:9" x14ac:dyDescent="0.2">
      <c r="A417" t="s">
        <v>542</v>
      </c>
      <c r="B417" t="s">
        <v>529</v>
      </c>
      <c r="C417" t="s">
        <v>548</v>
      </c>
      <c r="D417" t="s">
        <v>557</v>
      </c>
      <c r="E417" s="52">
        <v>43724</v>
      </c>
      <c r="F417" s="52">
        <v>43725</v>
      </c>
      <c r="G417">
        <v>6.1</v>
      </c>
      <c r="H417">
        <v>329.25</v>
      </c>
      <c r="I417">
        <f>PivotTables3!$G417*PivotTables3!$H417</f>
        <v>2008.425</v>
      </c>
    </row>
    <row r="418" spans="1:9" x14ac:dyDescent="0.2">
      <c r="A418" t="s">
        <v>590</v>
      </c>
      <c r="B418" t="s">
        <v>540</v>
      </c>
      <c r="C418" t="s">
        <v>562</v>
      </c>
      <c r="D418" t="s">
        <v>538</v>
      </c>
      <c r="E418" s="52">
        <v>43513</v>
      </c>
      <c r="F418" s="52">
        <v>43517</v>
      </c>
      <c r="G418">
        <v>6.4</v>
      </c>
      <c r="H418">
        <v>295.19</v>
      </c>
      <c r="I418">
        <f>PivotTables3!$G418*PivotTables3!$H418</f>
        <v>1889.2160000000001</v>
      </c>
    </row>
    <row r="419" spans="1:9" x14ac:dyDescent="0.2">
      <c r="A419" t="s">
        <v>542</v>
      </c>
      <c r="B419" t="s">
        <v>540</v>
      </c>
      <c r="C419" t="s">
        <v>551</v>
      </c>
      <c r="D419" t="s">
        <v>541</v>
      </c>
      <c r="E419" s="52">
        <v>43552</v>
      </c>
      <c r="F419" s="52">
        <v>43553</v>
      </c>
      <c r="G419">
        <v>15.7</v>
      </c>
      <c r="H419">
        <v>134.99</v>
      </c>
      <c r="I419">
        <f>PivotTables3!$G419*PivotTables3!$H419</f>
        <v>2119.3429999999998</v>
      </c>
    </row>
    <row r="420" spans="1:9" x14ac:dyDescent="0.2">
      <c r="A420" t="s">
        <v>555</v>
      </c>
      <c r="B420" t="s">
        <v>529</v>
      </c>
      <c r="C420" t="s">
        <v>559</v>
      </c>
      <c r="D420" t="s">
        <v>541</v>
      </c>
      <c r="E420" s="52">
        <v>43633</v>
      </c>
      <c r="F420" s="52">
        <v>43636</v>
      </c>
      <c r="G420">
        <v>9.5</v>
      </c>
      <c r="H420">
        <v>134.99</v>
      </c>
      <c r="I420">
        <f>PivotTables3!$G420*PivotTables3!$H420</f>
        <v>1282.4050000000002</v>
      </c>
    </row>
    <row r="421" spans="1:9" x14ac:dyDescent="0.2">
      <c r="A421" t="s">
        <v>539</v>
      </c>
      <c r="B421" t="s">
        <v>525</v>
      </c>
      <c r="C421" t="s">
        <v>551</v>
      </c>
      <c r="D421" t="s">
        <v>566</v>
      </c>
      <c r="E421" s="52">
        <v>43653</v>
      </c>
      <c r="F421" s="52">
        <v>43655</v>
      </c>
      <c r="G421">
        <v>9.6</v>
      </c>
      <c r="H421">
        <v>325</v>
      </c>
      <c r="I421">
        <f>PivotTables3!$G421*PivotTables3!$H421</f>
        <v>3120</v>
      </c>
    </row>
    <row r="422" spans="1:9" x14ac:dyDescent="0.2">
      <c r="A422" t="s">
        <v>571</v>
      </c>
      <c r="B422" t="s">
        <v>533</v>
      </c>
      <c r="C422" t="s">
        <v>537</v>
      </c>
      <c r="D422" t="s">
        <v>566</v>
      </c>
      <c r="E422" s="52">
        <v>43597</v>
      </c>
      <c r="F422" s="52">
        <v>43599</v>
      </c>
      <c r="G422">
        <v>22.7</v>
      </c>
      <c r="H422">
        <v>325</v>
      </c>
      <c r="I422">
        <f>PivotTables3!$G422*PivotTables3!$H422</f>
        <v>7377.5</v>
      </c>
    </row>
    <row r="423" spans="1:9" x14ac:dyDescent="0.2">
      <c r="A423" t="s">
        <v>622</v>
      </c>
      <c r="B423" t="s">
        <v>529</v>
      </c>
      <c r="C423" t="s">
        <v>537</v>
      </c>
      <c r="D423" t="s">
        <v>538</v>
      </c>
      <c r="E423" s="52">
        <v>43599</v>
      </c>
      <c r="F423" s="52">
        <v>43603</v>
      </c>
      <c r="G423">
        <v>18.600000000000001</v>
      </c>
      <c r="H423">
        <v>295.19</v>
      </c>
      <c r="I423">
        <f>PivotTables3!$G423*PivotTables3!$H423</f>
        <v>5490.5340000000006</v>
      </c>
    </row>
    <row r="424" spans="1:9" x14ac:dyDescent="0.2">
      <c r="A424" t="s">
        <v>539</v>
      </c>
      <c r="B424" t="s">
        <v>533</v>
      </c>
      <c r="C424" t="s">
        <v>559</v>
      </c>
      <c r="D424" t="s">
        <v>557</v>
      </c>
      <c r="E424" s="52">
        <v>43575</v>
      </c>
      <c r="F424" s="52">
        <v>43576</v>
      </c>
      <c r="G424">
        <v>10</v>
      </c>
      <c r="H424">
        <v>329.25</v>
      </c>
      <c r="I424">
        <f>PivotTables3!$G424*PivotTables3!$H424</f>
        <v>3292.5</v>
      </c>
    </row>
    <row r="425" spans="1:9" x14ac:dyDescent="0.2">
      <c r="A425" t="s">
        <v>565</v>
      </c>
      <c r="B425" t="s">
        <v>525</v>
      </c>
      <c r="C425" t="s">
        <v>553</v>
      </c>
      <c r="D425" t="s">
        <v>531</v>
      </c>
      <c r="E425" s="52">
        <v>43548</v>
      </c>
      <c r="F425" s="52">
        <v>43549</v>
      </c>
      <c r="G425">
        <v>16.399999999999999</v>
      </c>
      <c r="H425">
        <v>299</v>
      </c>
      <c r="I425">
        <f>PivotTables3!$G425*PivotTables3!$H425</f>
        <v>4903.5999999999995</v>
      </c>
    </row>
    <row r="426" spans="1:9" x14ac:dyDescent="0.2">
      <c r="A426" t="s">
        <v>615</v>
      </c>
      <c r="B426" t="s">
        <v>533</v>
      </c>
      <c r="C426" t="s">
        <v>548</v>
      </c>
      <c r="D426" t="s">
        <v>531</v>
      </c>
      <c r="E426" s="52">
        <v>43774</v>
      </c>
      <c r="F426" s="52">
        <v>43778</v>
      </c>
      <c r="G426">
        <v>17</v>
      </c>
      <c r="H426">
        <v>299</v>
      </c>
      <c r="I426">
        <f>PivotTables3!$G426*PivotTables3!$H426</f>
        <v>5083</v>
      </c>
    </row>
    <row r="427" spans="1:9" x14ac:dyDescent="0.2">
      <c r="A427" t="s">
        <v>604</v>
      </c>
      <c r="B427" t="s">
        <v>525</v>
      </c>
      <c r="C427" t="s">
        <v>553</v>
      </c>
      <c r="D427" t="s">
        <v>538</v>
      </c>
      <c r="E427" s="52">
        <v>43619</v>
      </c>
      <c r="F427" s="52">
        <v>43623</v>
      </c>
      <c r="G427">
        <v>7.7</v>
      </c>
      <c r="H427">
        <v>295.19</v>
      </c>
      <c r="I427">
        <f>PivotTables3!$G427*PivotTables3!$H427</f>
        <v>2272.9630000000002</v>
      </c>
    </row>
    <row r="428" spans="1:9" x14ac:dyDescent="0.2">
      <c r="A428" t="s">
        <v>596</v>
      </c>
      <c r="B428" t="s">
        <v>533</v>
      </c>
      <c r="C428" t="s">
        <v>551</v>
      </c>
      <c r="D428" t="s">
        <v>566</v>
      </c>
      <c r="E428" s="52">
        <v>43524</v>
      </c>
      <c r="F428" s="52">
        <v>43524</v>
      </c>
      <c r="G428">
        <v>20.6</v>
      </c>
      <c r="H428">
        <v>325</v>
      </c>
      <c r="I428">
        <f>PivotTables3!$G428*PivotTables3!$H428</f>
        <v>6695.0000000000009</v>
      </c>
    </row>
    <row r="429" spans="1:9" x14ac:dyDescent="0.2">
      <c r="A429" t="s">
        <v>599</v>
      </c>
      <c r="B429" t="s">
        <v>529</v>
      </c>
      <c r="C429" t="s">
        <v>530</v>
      </c>
      <c r="D429" t="s">
        <v>531</v>
      </c>
      <c r="E429" s="52">
        <v>43648</v>
      </c>
      <c r="F429" s="52">
        <v>43651</v>
      </c>
      <c r="G429">
        <v>18.100000000000001</v>
      </c>
      <c r="H429">
        <v>299</v>
      </c>
      <c r="I429">
        <f>PivotTables3!$G429*PivotTables3!$H429</f>
        <v>5411.9000000000005</v>
      </c>
    </row>
    <row r="430" spans="1:9" x14ac:dyDescent="0.2">
      <c r="A430" t="s">
        <v>570</v>
      </c>
      <c r="B430" t="s">
        <v>525</v>
      </c>
      <c r="C430" t="s">
        <v>559</v>
      </c>
      <c r="D430" t="s">
        <v>527</v>
      </c>
      <c r="E430" s="52">
        <v>43591</v>
      </c>
      <c r="F430" s="52">
        <v>43595</v>
      </c>
      <c r="G430">
        <v>10.4</v>
      </c>
      <c r="H430">
        <v>99.99</v>
      </c>
      <c r="I430">
        <f>PivotTables3!$G430*PivotTables3!$H430</f>
        <v>1039.896</v>
      </c>
    </row>
    <row r="431" spans="1:9" x14ac:dyDescent="0.2">
      <c r="A431" t="s">
        <v>590</v>
      </c>
      <c r="B431" t="s">
        <v>533</v>
      </c>
      <c r="C431" t="s">
        <v>553</v>
      </c>
      <c r="D431" t="s">
        <v>531</v>
      </c>
      <c r="E431" s="52">
        <v>43485</v>
      </c>
      <c r="F431" s="52">
        <v>43485</v>
      </c>
      <c r="G431">
        <v>24.4</v>
      </c>
      <c r="H431">
        <v>299</v>
      </c>
      <c r="I431">
        <f>PivotTables3!$G431*PivotTables3!$H431</f>
        <v>7295.5999999999995</v>
      </c>
    </row>
    <row r="432" spans="1:9" x14ac:dyDescent="0.2">
      <c r="A432" t="s">
        <v>550</v>
      </c>
      <c r="B432" t="s">
        <v>525</v>
      </c>
      <c r="C432" t="s">
        <v>559</v>
      </c>
      <c r="D432" t="s">
        <v>527</v>
      </c>
      <c r="E432" s="52">
        <v>43558</v>
      </c>
      <c r="F432" s="52">
        <v>43563</v>
      </c>
      <c r="G432">
        <v>10.3</v>
      </c>
      <c r="H432">
        <v>99.99</v>
      </c>
      <c r="I432">
        <f>PivotTables3!$G432*PivotTables3!$H432</f>
        <v>1029.8969999999999</v>
      </c>
    </row>
    <row r="433" spans="1:9" x14ac:dyDescent="0.2">
      <c r="A433" t="s">
        <v>584</v>
      </c>
      <c r="B433" t="s">
        <v>529</v>
      </c>
      <c r="C433" t="s">
        <v>551</v>
      </c>
      <c r="D433" t="s">
        <v>531</v>
      </c>
      <c r="E433" s="52">
        <v>43596</v>
      </c>
      <c r="F433" s="52">
        <v>43601</v>
      </c>
      <c r="G433">
        <v>6.7</v>
      </c>
      <c r="H433">
        <v>299</v>
      </c>
      <c r="I433">
        <f>PivotTables3!$G433*PivotTables3!$H433</f>
        <v>2003.3</v>
      </c>
    </row>
    <row r="434" spans="1:9" x14ac:dyDescent="0.2">
      <c r="A434" t="s">
        <v>600</v>
      </c>
      <c r="B434" t="s">
        <v>525</v>
      </c>
      <c r="C434" t="s">
        <v>551</v>
      </c>
      <c r="D434" t="s">
        <v>541</v>
      </c>
      <c r="E434" s="52">
        <v>43623</v>
      </c>
      <c r="F434" s="52">
        <v>43628</v>
      </c>
      <c r="G434">
        <v>7.8</v>
      </c>
      <c r="H434">
        <v>134.99</v>
      </c>
      <c r="I434">
        <f>PivotTables3!$G434*PivotTables3!$H434</f>
        <v>1052.922</v>
      </c>
    </row>
    <row r="435" spans="1:9" x14ac:dyDescent="0.2">
      <c r="A435" t="s">
        <v>608</v>
      </c>
      <c r="B435" t="s">
        <v>540</v>
      </c>
      <c r="C435" t="s">
        <v>562</v>
      </c>
      <c r="D435" t="s">
        <v>549</v>
      </c>
      <c r="E435" s="52">
        <v>43560</v>
      </c>
      <c r="F435" s="52">
        <v>43565</v>
      </c>
      <c r="G435">
        <v>19</v>
      </c>
      <c r="H435">
        <v>154.94999999999999</v>
      </c>
      <c r="I435">
        <f>PivotTables3!$G435*PivotTables3!$H435</f>
        <v>2944.0499999999997</v>
      </c>
    </row>
    <row r="436" spans="1:9" x14ac:dyDescent="0.2">
      <c r="A436" t="s">
        <v>615</v>
      </c>
      <c r="B436" t="s">
        <v>536</v>
      </c>
      <c r="C436" t="s">
        <v>526</v>
      </c>
      <c r="D436" t="s">
        <v>566</v>
      </c>
      <c r="E436" s="52">
        <v>43652</v>
      </c>
      <c r="F436" s="52">
        <v>43657</v>
      </c>
      <c r="G436">
        <v>18.7</v>
      </c>
      <c r="H436">
        <v>325</v>
      </c>
      <c r="I436">
        <f>PivotTables3!$G436*PivotTables3!$H436</f>
        <v>6077.5</v>
      </c>
    </row>
    <row r="437" spans="1:9" x14ac:dyDescent="0.2">
      <c r="A437" t="s">
        <v>552</v>
      </c>
      <c r="B437" t="s">
        <v>536</v>
      </c>
      <c r="C437" t="s">
        <v>536</v>
      </c>
      <c r="D437" t="s">
        <v>557</v>
      </c>
      <c r="E437" s="52">
        <v>43591</v>
      </c>
      <c r="F437" s="52">
        <v>43596</v>
      </c>
      <c r="G437">
        <v>24.7</v>
      </c>
      <c r="H437">
        <v>329.25</v>
      </c>
      <c r="I437">
        <f>PivotTables3!$G437*PivotTables3!$H437</f>
        <v>8132.4749999999995</v>
      </c>
    </row>
    <row r="438" spans="1:9" x14ac:dyDescent="0.2">
      <c r="A438" t="s">
        <v>556</v>
      </c>
      <c r="B438" t="s">
        <v>525</v>
      </c>
      <c r="C438" t="s">
        <v>562</v>
      </c>
      <c r="D438" t="s">
        <v>527</v>
      </c>
      <c r="E438" s="52">
        <v>43545</v>
      </c>
      <c r="F438" s="52">
        <v>43550</v>
      </c>
      <c r="G438">
        <v>15.6</v>
      </c>
      <c r="H438">
        <v>99.99</v>
      </c>
      <c r="I438">
        <f>PivotTables3!$G438*PivotTables3!$H438</f>
        <v>1559.8439999999998</v>
      </c>
    </row>
    <row r="439" spans="1:9" x14ac:dyDescent="0.2">
      <c r="A439" t="s">
        <v>613</v>
      </c>
      <c r="B439" t="s">
        <v>536</v>
      </c>
      <c r="C439" t="s">
        <v>562</v>
      </c>
      <c r="D439" t="s">
        <v>534</v>
      </c>
      <c r="E439" s="52">
        <v>43654</v>
      </c>
      <c r="F439" s="52">
        <v>43654</v>
      </c>
      <c r="G439">
        <v>24.8</v>
      </c>
      <c r="H439">
        <v>349</v>
      </c>
      <c r="I439">
        <f>PivotTables3!$G439*PivotTables3!$H439</f>
        <v>8655.2000000000007</v>
      </c>
    </row>
    <row r="440" spans="1:9" x14ac:dyDescent="0.2">
      <c r="A440" t="s">
        <v>593</v>
      </c>
      <c r="B440" t="s">
        <v>536</v>
      </c>
      <c r="C440" t="s">
        <v>551</v>
      </c>
      <c r="D440" t="s">
        <v>538</v>
      </c>
      <c r="E440" s="52">
        <v>43485</v>
      </c>
      <c r="F440" s="52">
        <v>43488</v>
      </c>
      <c r="G440">
        <v>18.899999999999999</v>
      </c>
      <c r="H440">
        <v>295.19</v>
      </c>
      <c r="I440">
        <f>PivotTables3!$G440*PivotTables3!$H440</f>
        <v>5579.0909999999994</v>
      </c>
    </row>
    <row r="441" spans="1:9" x14ac:dyDescent="0.2">
      <c r="A441" t="s">
        <v>532</v>
      </c>
      <c r="B441" t="s">
        <v>536</v>
      </c>
      <c r="C441" t="s">
        <v>536</v>
      </c>
      <c r="D441" t="s">
        <v>541</v>
      </c>
      <c r="E441" s="52">
        <v>43507</v>
      </c>
      <c r="F441" s="52">
        <v>43507</v>
      </c>
      <c r="G441">
        <v>23.9</v>
      </c>
      <c r="H441">
        <v>134.99</v>
      </c>
      <c r="I441">
        <f>PivotTables3!$G441*PivotTables3!$H441</f>
        <v>3226.261</v>
      </c>
    </row>
    <row r="442" spans="1:9" x14ac:dyDescent="0.2">
      <c r="A442" t="s">
        <v>597</v>
      </c>
      <c r="B442" t="s">
        <v>540</v>
      </c>
      <c r="C442" t="s">
        <v>551</v>
      </c>
      <c r="D442" t="s">
        <v>566</v>
      </c>
      <c r="E442" s="52">
        <v>43760</v>
      </c>
      <c r="F442" s="52">
        <v>43762</v>
      </c>
      <c r="G442">
        <v>10.9</v>
      </c>
      <c r="H442">
        <v>325</v>
      </c>
      <c r="I442">
        <f>PivotTables3!$G442*PivotTables3!$H442</f>
        <v>3542.5</v>
      </c>
    </row>
    <row r="443" spans="1:9" x14ac:dyDescent="0.2">
      <c r="A443" t="s">
        <v>619</v>
      </c>
      <c r="B443" t="s">
        <v>525</v>
      </c>
      <c r="C443" t="s">
        <v>551</v>
      </c>
      <c r="D443" t="s">
        <v>566</v>
      </c>
      <c r="E443" s="52">
        <v>43725</v>
      </c>
      <c r="F443" s="52">
        <v>43727</v>
      </c>
      <c r="G443">
        <v>19.8</v>
      </c>
      <c r="H443">
        <v>325</v>
      </c>
      <c r="I443">
        <f>PivotTables3!$G443*PivotTables3!$H443</f>
        <v>6435</v>
      </c>
    </row>
    <row r="444" spans="1:9" x14ac:dyDescent="0.2">
      <c r="A444" t="s">
        <v>611</v>
      </c>
      <c r="B444" t="s">
        <v>533</v>
      </c>
      <c r="C444" t="s">
        <v>536</v>
      </c>
      <c r="D444" t="s">
        <v>557</v>
      </c>
      <c r="E444" s="52">
        <v>43541</v>
      </c>
      <c r="F444" s="52">
        <v>43545</v>
      </c>
      <c r="G444">
        <v>12.6</v>
      </c>
      <c r="H444">
        <v>329.25</v>
      </c>
      <c r="I444">
        <f>PivotTables3!$G444*PivotTables3!$H444</f>
        <v>4148.55</v>
      </c>
    </row>
    <row r="445" spans="1:9" x14ac:dyDescent="0.2">
      <c r="A445" t="s">
        <v>607</v>
      </c>
      <c r="B445" t="s">
        <v>529</v>
      </c>
      <c r="C445" t="s">
        <v>553</v>
      </c>
      <c r="D445" t="s">
        <v>534</v>
      </c>
      <c r="E445" s="52">
        <v>43550</v>
      </c>
      <c r="F445" s="52">
        <v>43553</v>
      </c>
      <c r="G445">
        <v>12.2</v>
      </c>
      <c r="H445">
        <v>349</v>
      </c>
      <c r="I445">
        <f>PivotTables3!$G445*PivotTables3!$H445</f>
        <v>4257.8</v>
      </c>
    </row>
    <row r="446" spans="1:9" x14ac:dyDescent="0.2">
      <c r="A446" t="s">
        <v>567</v>
      </c>
      <c r="B446" t="s">
        <v>536</v>
      </c>
      <c r="C446" t="s">
        <v>553</v>
      </c>
      <c r="D446" t="s">
        <v>534</v>
      </c>
      <c r="E446" s="52">
        <v>43687</v>
      </c>
      <c r="F446" s="52">
        <v>43692</v>
      </c>
      <c r="G446">
        <v>16.7</v>
      </c>
      <c r="H446">
        <v>349</v>
      </c>
      <c r="I446">
        <f>PivotTables3!$G446*PivotTables3!$H446</f>
        <v>5828.3</v>
      </c>
    </row>
    <row r="447" spans="1:9" x14ac:dyDescent="0.2">
      <c r="A447" t="s">
        <v>591</v>
      </c>
      <c r="B447" t="s">
        <v>536</v>
      </c>
      <c r="C447" t="s">
        <v>526</v>
      </c>
      <c r="D447" t="s">
        <v>549</v>
      </c>
      <c r="E447" s="52">
        <v>43809</v>
      </c>
      <c r="F447" s="52">
        <v>43811</v>
      </c>
      <c r="G447">
        <v>15.1</v>
      </c>
      <c r="H447">
        <v>154.94999999999999</v>
      </c>
      <c r="I447">
        <f>PivotTables3!$G447*PivotTables3!$H447</f>
        <v>2339.7449999999999</v>
      </c>
    </row>
    <row r="448" spans="1:9" x14ac:dyDescent="0.2">
      <c r="A448" t="s">
        <v>605</v>
      </c>
      <c r="B448" t="s">
        <v>529</v>
      </c>
      <c r="C448" t="s">
        <v>551</v>
      </c>
      <c r="D448" t="s">
        <v>541</v>
      </c>
      <c r="E448" s="52">
        <v>43753</v>
      </c>
      <c r="F448" s="52">
        <v>43756</v>
      </c>
      <c r="G448">
        <v>13.6</v>
      </c>
      <c r="H448">
        <v>134.99</v>
      </c>
      <c r="I448">
        <f>PivotTables3!$G448*PivotTables3!$H448</f>
        <v>1835.864</v>
      </c>
    </row>
    <row r="449" spans="1:9" x14ac:dyDescent="0.2">
      <c r="A449" t="s">
        <v>552</v>
      </c>
      <c r="B449" t="s">
        <v>529</v>
      </c>
      <c r="C449" t="s">
        <v>536</v>
      </c>
      <c r="D449" t="s">
        <v>531</v>
      </c>
      <c r="E449" s="52">
        <v>43523</v>
      </c>
      <c r="F449" s="52">
        <v>43527</v>
      </c>
      <c r="G449">
        <v>17.899999999999999</v>
      </c>
      <c r="H449">
        <v>299</v>
      </c>
      <c r="I449">
        <f>PivotTables3!$G449*PivotTables3!$H449</f>
        <v>5352.0999999999995</v>
      </c>
    </row>
    <row r="450" spans="1:9" x14ac:dyDescent="0.2">
      <c r="A450" t="s">
        <v>609</v>
      </c>
      <c r="B450" t="s">
        <v>533</v>
      </c>
      <c r="C450" t="s">
        <v>536</v>
      </c>
      <c r="D450" t="s">
        <v>541</v>
      </c>
      <c r="E450" s="52">
        <v>43664</v>
      </c>
      <c r="F450" s="52">
        <v>43668</v>
      </c>
      <c r="G450">
        <v>12.1</v>
      </c>
      <c r="H450">
        <v>134.99</v>
      </c>
      <c r="I450">
        <f>PivotTables3!$G450*PivotTables3!$H450</f>
        <v>1633.3790000000001</v>
      </c>
    </row>
    <row r="451" spans="1:9" x14ac:dyDescent="0.2">
      <c r="A451" t="s">
        <v>535</v>
      </c>
      <c r="B451" t="s">
        <v>529</v>
      </c>
      <c r="C451" t="s">
        <v>559</v>
      </c>
      <c r="D451" t="s">
        <v>543</v>
      </c>
      <c r="E451" s="52">
        <v>43667</v>
      </c>
      <c r="F451" s="52">
        <v>43667</v>
      </c>
      <c r="G451">
        <v>13.2</v>
      </c>
      <c r="H451">
        <v>285.99</v>
      </c>
      <c r="I451">
        <f>PivotTables3!$G451*PivotTables3!$H451</f>
        <v>3775.0679999999998</v>
      </c>
    </row>
    <row r="452" spans="1:9" x14ac:dyDescent="0.2">
      <c r="A452" t="s">
        <v>611</v>
      </c>
      <c r="B452" t="s">
        <v>533</v>
      </c>
      <c r="C452" t="s">
        <v>548</v>
      </c>
      <c r="D452" t="s">
        <v>543</v>
      </c>
      <c r="E452" s="52">
        <v>43493</v>
      </c>
      <c r="F452" s="52">
        <v>43494</v>
      </c>
      <c r="G452">
        <v>13.2</v>
      </c>
      <c r="H452">
        <v>285.99</v>
      </c>
      <c r="I452">
        <f>PivotTables3!$G452*PivotTables3!$H452</f>
        <v>3775.0679999999998</v>
      </c>
    </row>
    <row r="453" spans="1:9" x14ac:dyDescent="0.2">
      <c r="A453" t="s">
        <v>604</v>
      </c>
      <c r="B453" t="s">
        <v>525</v>
      </c>
      <c r="C453" t="s">
        <v>553</v>
      </c>
      <c r="D453" t="s">
        <v>527</v>
      </c>
      <c r="E453" s="52">
        <v>43578</v>
      </c>
      <c r="F453" s="52">
        <v>43583</v>
      </c>
      <c r="G453">
        <v>14.8</v>
      </c>
      <c r="H453">
        <v>99.99</v>
      </c>
      <c r="I453">
        <f>PivotTables3!$G453*PivotTables3!$H453</f>
        <v>1479.8520000000001</v>
      </c>
    </row>
    <row r="454" spans="1:9" x14ac:dyDescent="0.2">
      <c r="A454" t="s">
        <v>608</v>
      </c>
      <c r="B454" t="s">
        <v>525</v>
      </c>
      <c r="C454" t="s">
        <v>526</v>
      </c>
      <c r="D454" t="s">
        <v>538</v>
      </c>
      <c r="E454" s="52">
        <v>43604</v>
      </c>
      <c r="F454" s="52">
        <v>43606</v>
      </c>
      <c r="G454">
        <v>22.5</v>
      </c>
      <c r="H454">
        <v>295.19</v>
      </c>
      <c r="I454">
        <f>PivotTables3!$G454*PivotTables3!$H454</f>
        <v>6641.7749999999996</v>
      </c>
    </row>
    <row r="455" spans="1:9" x14ac:dyDescent="0.2">
      <c r="A455" t="s">
        <v>583</v>
      </c>
      <c r="B455" t="s">
        <v>525</v>
      </c>
      <c r="C455" t="s">
        <v>551</v>
      </c>
      <c r="D455" t="s">
        <v>531</v>
      </c>
      <c r="E455" s="52">
        <v>43660</v>
      </c>
      <c r="F455" s="52">
        <v>43665</v>
      </c>
      <c r="G455">
        <v>16.2</v>
      </c>
      <c r="H455">
        <v>299</v>
      </c>
      <c r="I455">
        <f>PivotTables3!$G455*PivotTables3!$H455</f>
        <v>4843.8</v>
      </c>
    </row>
    <row r="456" spans="1:9" x14ac:dyDescent="0.2">
      <c r="A456" t="s">
        <v>621</v>
      </c>
      <c r="B456" t="s">
        <v>525</v>
      </c>
      <c r="C456" t="s">
        <v>559</v>
      </c>
      <c r="D456" t="s">
        <v>541</v>
      </c>
      <c r="E456" s="52">
        <v>43791</v>
      </c>
      <c r="F456" s="52">
        <v>43792</v>
      </c>
      <c r="G456">
        <v>12.7</v>
      </c>
      <c r="H456">
        <v>134.99</v>
      </c>
      <c r="I456">
        <f>PivotTables3!$G456*PivotTables3!$H456</f>
        <v>1714.373</v>
      </c>
    </row>
    <row r="457" spans="1:9" x14ac:dyDescent="0.2">
      <c r="A457" t="s">
        <v>561</v>
      </c>
      <c r="B457" t="s">
        <v>536</v>
      </c>
      <c r="C457" t="s">
        <v>537</v>
      </c>
      <c r="D457" t="s">
        <v>543</v>
      </c>
      <c r="E457" s="52">
        <v>43726</v>
      </c>
      <c r="F457" s="52">
        <v>43726</v>
      </c>
      <c r="G457">
        <v>15.6</v>
      </c>
      <c r="H457">
        <v>285.99</v>
      </c>
      <c r="I457">
        <f>PivotTables3!$G457*PivotTables3!$H457</f>
        <v>4461.4440000000004</v>
      </c>
    </row>
    <row r="458" spans="1:9" x14ac:dyDescent="0.2">
      <c r="A458" t="s">
        <v>593</v>
      </c>
      <c r="B458" t="s">
        <v>525</v>
      </c>
      <c r="C458" t="s">
        <v>536</v>
      </c>
      <c r="D458" t="s">
        <v>541</v>
      </c>
      <c r="E458" s="52">
        <v>43496</v>
      </c>
      <c r="F458" s="52">
        <v>43501</v>
      </c>
      <c r="G458">
        <v>18</v>
      </c>
      <c r="H458">
        <v>134.99</v>
      </c>
      <c r="I458">
        <f>PivotTables3!$G458*PivotTables3!$H458</f>
        <v>2429.8200000000002</v>
      </c>
    </row>
    <row r="459" spans="1:9" x14ac:dyDescent="0.2">
      <c r="A459" t="s">
        <v>587</v>
      </c>
      <c r="B459" t="s">
        <v>533</v>
      </c>
      <c r="C459" t="s">
        <v>562</v>
      </c>
      <c r="D459" t="s">
        <v>543</v>
      </c>
      <c r="E459" s="52">
        <v>43624</v>
      </c>
      <c r="F459" s="52">
        <v>43627</v>
      </c>
      <c r="G459">
        <v>24.5</v>
      </c>
      <c r="H459">
        <v>285.99</v>
      </c>
      <c r="I459">
        <f>PivotTables3!$G459*PivotTables3!$H459</f>
        <v>7006.7550000000001</v>
      </c>
    </row>
    <row r="460" spans="1:9" x14ac:dyDescent="0.2">
      <c r="A460" t="s">
        <v>555</v>
      </c>
      <c r="B460" t="s">
        <v>529</v>
      </c>
      <c r="C460" t="s">
        <v>562</v>
      </c>
      <c r="D460" t="s">
        <v>549</v>
      </c>
      <c r="E460" s="52">
        <v>43521</v>
      </c>
      <c r="F460" s="52">
        <v>43521</v>
      </c>
      <c r="G460">
        <v>6.8</v>
      </c>
      <c r="H460">
        <v>154.94999999999999</v>
      </c>
      <c r="I460">
        <f>PivotTables3!$G460*PivotTables3!$H460</f>
        <v>1053.6599999999999</v>
      </c>
    </row>
    <row r="461" spans="1:9" x14ac:dyDescent="0.2">
      <c r="A461" t="s">
        <v>598</v>
      </c>
      <c r="B461" t="s">
        <v>533</v>
      </c>
      <c r="C461" t="s">
        <v>548</v>
      </c>
      <c r="D461" t="s">
        <v>538</v>
      </c>
      <c r="E461" s="52">
        <v>43634</v>
      </c>
      <c r="F461" s="52">
        <v>43638</v>
      </c>
      <c r="G461">
        <v>22.9</v>
      </c>
      <c r="H461">
        <v>295.19</v>
      </c>
      <c r="I461">
        <f>PivotTables3!$G461*PivotTables3!$H461</f>
        <v>6759.8509999999997</v>
      </c>
    </row>
    <row r="462" spans="1:9" x14ac:dyDescent="0.2">
      <c r="A462" t="s">
        <v>593</v>
      </c>
      <c r="B462" t="s">
        <v>533</v>
      </c>
      <c r="C462" t="s">
        <v>553</v>
      </c>
      <c r="D462" t="s">
        <v>557</v>
      </c>
      <c r="E462" s="52">
        <v>43774</v>
      </c>
      <c r="F462" s="52">
        <v>43780</v>
      </c>
      <c r="G462">
        <v>19.600000000000001</v>
      </c>
      <c r="H462">
        <v>329.25</v>
      </c>
      <c r="I462">
        <f>PivotTables3!$G462*PivotTables3!$H462</f>
        <v>6453.3</v>
      </c>
    </row>
    <row r="463" spans="1:9" x14ac:dyDescent="0.2">
      <c r="A463" t="s">
        <v>605</v>
      </c>
      <c r="B463" t="s">
        <v>533</v>
      </c>
      <c r="C463" t="s">
        <v>551</v>
      </c>
      <c r="D463" t="s">
        <v>527</v>
      </c>
      <c r="E463" s="52">
        <v>43721</v>
      </c>
      <c r="F463" s="52">
        <v>43726</v>
      </c>
      <c r="G463">
        <v>11.6</v>
      </c>
      <c r="H463">
        <v>99.99</v>
      </c>
      <c r="I463">
        <f>PivotTables3!$G463*PivotTables3!$H463</f>
        <v>1159.884</v>
      </c>
    </row>
    <row r="464" spans="1:9" x14ac:dyDescent="0.2">
      <c r="A464" t="s">
        <v>561</v>
      </c>
      <c r="B464" t="s">
        <v>540</v>
      </c>
      <c r="C464" t="s">
        <v>536</v>
      </c>
      <c r="D464" t="s">
        <v>531</v>
      </c>
      <c r="E464" s="52">
        <v>43577</v>
      </c>
      <c r="F464" s="52">
        <v>43578</v>
      </c>
      <c r="G464">
        <v>22</v>
      </c>
      <c r="H464">
        <v>299</v>
      </c>
      <c r="I464">
        <f>PivotTables3!$G464*PivotTables3!$H464</f>
        <v>6578</v>
      </c>
    </row>
    <row r="465" spans="1:9" x14ac:dyDescent="0.2">
      <c r="A465" t="s">
        <v>617</v>
      </c>
      <c r="B465" t="s">
        <v>536</v>
      </c>
      <c r="C465" t="s">
        <v>559</v>
      </c>
      <c r="D465" t="s">
        <v>534</v>
      </c>
      <c r="E465" s="52">
        <v>43579</v>
      </c>
      <c r="F465" s="52">
        <v>43583</v>
      </c>
      <c r="G465">
        <v>23.2</v>
      </c>
      <c r="H465">
        <v>349</v>
      </c>
      <c r="I465">
        <f>PivotTables3!$G465*PivotTables3!$H465</f>
        <v>8096.8</v>
      </c>
    </row>
    <row r="466" spans="1:9" x14ac:dyDescent="0.2">
      <c r="A466" t="s">
        <v>550</v>
      </c>
      <c r="B466" t="s">
        <v>536</v>
      </c>
      <c r="C466" t="s">
        <v>530</v>
      </c>
      <c r="D466" t="s">
        <v>538</v>
      </c>
      <c r="E466" s="52">
        <v>43579</v>
      </c>
      <c r="F466" s="52">
        <v>43579</v>
      </c>
      <c r="G466">
        <v>7.5</v>
      </c>
      <c r="H466">
        <v>295.19</v>
      </c>
      <c r="I466">
        <f>PivotTables3!$G466*PivotTables3!$H466</f>
        <v>2213.9250000000002</v>
      </c>
    </row>
    <row r="467" spans="1:9" x14ac:dyDescent="0.2">
      <c r="A467" t="s">
        <v>544</v>
      </c>
      <c r="B467" t="s">
        <v>525</v>
      </c>
      <c r="C467" t="s">
        <v>530</v>
      </c>
      <c r="D467" t="s">
        <v>541</v>
      </c>
      <c r="E467" s="52">
        <v>43811</v>
      </c>
      <c r="F467" s="52">
        <v>43817</v>
      </c>
      <c r="G467">
        <v>21.4</v>
      </c>
      <c r="H467">
        <v>134.99</v>
      </c>
      <c r="I467">
        <f>PivotTables3!$G467*PivotTables3!$H467</f>
        <v>2888.7860000000001</v>
      </c>
    </row>
    <row r="468" spans="1:9" x14ac:dyDescent="0.2">
      <c r="A468" t="s">
        <v>585</v>
      </c>
      <c r="B468" t="s">
        <v>525</v>
      </c>
      <c r="C468" t="s">
        <v>536</v>
      </c>
      <c r="D468" t="s">
        <v>557</v>
      </c>
      <c r="E468" s="52">
        <v>43546</v>
      </c>
      <c r="F468" s="52">
        <v>43552</v>
      </c>
      <c r="G468">
        <v>6.4</v>
      </c>
      <c r="H468">
        <v>329.25</v>
      </c>
      <c r="I468">
        <f>PivotTables3!$G468*PivotTables3!$H468</f>
        <v>2107.2000000000003</v>
      </c>
    </row>
    <row r="469" spans="1:9" x14ac:dyDescent="0.2">
      <c r="A469" t="s">
        <v>622</v>
      </c>
      <c r="B469" t="s">
        <v>529</v>
      </c>
      <c r="C469" t="s">
        <v>553</v>
      </c>
      <c r="D469" t="s">
        <v>543</v>
      </c>
      <c r="E469" s="52">
        <v>43593</v>
      </c>
      <c r="F469" s="52">
        <v>43598</v>
      </c>
      <c r="G469">
        <v>19.600000000000001</v>
      </c>
      <c r="H469">
        <v>285.99</v>
      </c>
      <c r="I469">
        <f>PivotTables3!$G469*PivotTables3!$H469</f>
        <v>5605.4040000000005</v>
      </c>
    </row>
    <row r="470" spans="1:9" x14ac:dyDescent="0.2">
      <c r="A470" t="s">
        <v>608</v>
      </c>
      <c r="B470" t="s">
        <v>525</v>
      </c>
      <c r="C470" t="s">
        <v>551</v>
      </c>
      <c r="D470" t="s">
        <v>566</v>
      </c>
      <c r="E470" s="52">
        <v>43593</v>
      </c>
      <c r="F470" s="52">
        <v>43595</v>
      </c>
      <c r="G470">
        <v>21.8</v>
      </c>
      <c r="H470">
        <v>325</v>
      </c>
      <c r="I470">
        <f>PivotTables3!$G470*PivotTables3!$H470</f>
        <v>7085</v>
      </c>
    </row>
    <row r="471" spans="1:9" x14ac:dyDescent="0.2">
      <c r="A471" t="s">
        <v>585</v>
      </c>
      <c r="B471" t="s">
        <v>533</v>
      </c>
      <c r="C471" t="s">
        <v>559</v>
      </c>
      <c r="D471" t="s">
        <v>543</v>
      </c>
      <c r="E471" s="52">
        <v>43651</v>
      </c>
      <c r="F471" s="52">
        <v>43655</v>
      </c>
      <c r="G471">
        <v>7.6</v>
      </c>
      <c r="H471">
        <v>285.99</v>
      </c>
      <c r="I471">
        <f>PivotTables3!$G471*PivotTables3!$H471</f>
        <v>2173.5239999999999</v>
      </c>
    </row>
    <row r="472" spans="1:9" x14ac:dyDescent="0.2">
      <c r="A472" t="s">
        <v>595</v>
      </c>
      <c r="B472" t="s">
        <v>536</v>
      </c>
      <c r="C472" t="s">
        <v>551</v>
      </c>
      <c r="D472" t="s">
        <v>549</v>
      </c>
      <c r="E472" s="52">
        <v>43608</v>
      </c>
      <c r="F472" s="52">
        <v>43609</v>
      </c>
      <c r="G472">
        <v>7.6</v>
      </c>
      <c r="H472">
        <v>154.94999999999999</v>
      </c>
      <c r="I472">
        <f>PivotTables3!$G472*PivotTables3!$H472</f>
        <v>1177.6199999999999</v>
      </c>
    </row>
    <row r="473" spans="1:9" x14ac:dyDescent="0.2">
      <c r="A473" t="s">
        <v>580</v>
      </c>
      <c r="B473" t="s">
        <v>529</v>
      </c>
      <c r="C473" t="s">
        <v>553</v>
      </c>
      <c r="D473" t="s">
        <v>531</v>
      </c>
      <c r="E473" s="52">
        <v>43810</v>
      </c>
      <c r="F473" s="52">
        <v>43812</v>
      </c>
      <c r="G473">
        <v>9.9</v>
      </c>
      <c r="H473">
        <v>299</v>
      </c>
      <c r="I473">
        <f>PivotTables3!$G473*PivotTables3!$H473</f>
        <v>2960.1</v>
      </c>
    </row>
    <row r="474" spans="1:9" x14ac:dyDescent="0.2">
      <c r="A474" t="s">
        <v>604</v>
      </c>
      <c r="B474" t="s">
        <v>525</v>
      </c>
      <c r="C474" t="s">
        <v>537</v>
      </c>
      <c r="D474" t="s">
        <v>543</v>
      </c>
      <c r="E474" s="52">
        <v>43807</v>
      </c>
      <c r="F474" s="52">
        <v>43810</v>
      </c>
      <c r="G474">
        <v>5.8</v>
      </c>
      <c r="H474">
        <v>285.99</v>
      </c>
      <c r="I474">
        <f>PivotTables3!$G474*PivotTables3!$H474</f>
        <v>1658.742</v>
      </c>
    </row>
    <row r="475" spans="1:9" x14ac:dyDescent="0.2">
      <c r="A475" t="s">
        <v>573</v>
      </c>
      <c r="B475" t="s">
        <v>540</v>
      </c>
      <c r="C475" t="s">
        <v>537</v>
      </c>
      <c r="D475" t="s">
        <v>527</v>
      </c>
      <c r="E475" s="52">
        <v>43682</v>
      </c>
      <c r="F475" s="52">
        <v>43685</v>
      </c>
      <c r="G475">
        <v>23.2</v>
      </c>
      <c r="H475">
        <v>99.99</v>
      </c>
      <c r="I475">
        <f>PivotTables3!$G475*PivotTables3!$H475</f>
        <v>2319.768</v>
      </c>
    </row>
    <row r="476" spans="1:9" x14ac:dyDescent="0.2">
      <c r="A476" t="s">
        <v>545</v>
      </c>
      <c r="B476" t="s">
        <v>525</v>
      </c>
      <c r="C476" t="s">
        <v>537</v>
      </c>
      <c r="D476" t="s">
        <v>534</v>
      </c>
      <c r="E476" s="52">
        <v>43693</v>
      </c>
      <c r="F476" s="52">
        <v>43699</v>
      </c>
      <c r="G476">
        <v>25</v>
      </c>
      <c r="H476">
        <v>349</v>
      </c>
      <c r="I476">
        <f>PivotTables3!$G476*PivotTables3!$H476</f>
        <v>8725</v>
      </c>
    </row>
    <row r="477" spans="1:9" x14ac:dyDescent="0.2">
      <c r="A477" t="s">
        <v>564</v>
      </c>
      <c r="B477" t="s">
        <v>525</v>
      </c>
      <c r="C477" t="s">
        <v>536</v>
      </c>
      <c r="D477" t="s">
        <v>566</v>
      </c>
      <c r="E477" s="52">
        <v>43684</v>
      </c>
      <c r="F477" s="52">
        <v>43687</v>
      </c>
      <c r="G477">
        <v>18.899999999999999</v>
      </c>
      <c r="H477">
        <v>325</v>
      </c>
      <c r="I477">
        <f>PivotTables3!$G477*PivotTables3!$H477</f>
        <v>6142.4999999999991</v>
      </c>
    </row>
    <row r="478" spans="1:9" x14ac:dyDescent="0.2">
      <c r="A478" t="s">
        <v>546</v>
      </c>
      <c r="B478" t="s">
        <v>533</v>
      </c>
      <c r="C478" t="s">
        <v>537</v>
      </c>
      <c r="D478" t="s">
        <v>543</v>
      </c>
      <c r="E478" s="52">
        <v>43656</v>
      </c>
      <c r="F478" s="52">
        <v>43659</v>
      </c>
      <c r="G478">
        <v>5.0999999999999996</v>
      </c>
      <c r="H478">
        <v>285.99</v>
      </c>
      <c r="I478">
        <f>PivotTables3!$G478*PivotTables3!$H478</f>
        <v>1458.549</v>
      </c>
    </row>
    <row r="479" spans="1:9" x14ac:dyDescent="0.2">
      <c r="A479" t="s">
        <v>565</v>
      </c>
      <c r="B479" t="s">
        <v>525</v>
      </c>
      <c r="C479" t="s">
        <v>553</v>
      </c>
      <c r="D479" t="s">
        <v>557</v>
      </c>
      <c r="E479" s="52">
        <v>43731</v>
      </c>
      <c r="F479" s="52">
        <v>43737</v>
      </c>
      <c r="G479">
        <v>22.7</v>
      </c>
      <c r="H479">
        <v>329.25</v>
      </c>
      <c r="I479">
        <f>PivotTables3!$G479*PivotTables3!$H479</f>
        <v>7473.9749999999995</v>
      </c>
    </row>
    <row r="480" spans="1:9" x14ac:dyDescent="0.2">
      <c r="A480" t="s">
        <v>589</v>
      </c>
      <c r="B480" t="s">
        <v>529</v>
      </c>
      <c r="C480" t="s">
        <v>537</v>
      </c>
      <c r="D480" t="s">
        <v>527</v>
      </c>
      <c r="E480" s="52">
        <v>43742</v>
      </c>
      <c r="F480" s="52">
        <v>43742</v>
      </c>
      <c r="G480">
        <v>9</v>
      </c>
      <c r="H480">
        <v>99.99</v>
      </c>
      <c r="I480">
        <f>PivotTables3!$G480*PivotTables3!$H480</f>
        <v>899.91</v>
      </c>
    </row>
    <row r="481" spans="1:9" x14ac:dyDescent="0.2">
      <c r="A481" t="s">
        <v>613</v>
      </c>
      <c r="B481" t="s">
        <v>529</v>
      </c>
      <c r="C481" t="s">
        <v>551</v>
      </c>
      <c r="D481" t="s">
        <v>543</v>
      </c>
      <c r="E481" s="52">
        <v>43779</v>
      </c>
      <c r="F481" s="52">
        <v>43780</v>
      </c>
      <c r="G481">
        <v>12.2</v>
      </c>
      <c r="H481">
        <v>285.99</v>
      </c>
      <c r="I481">
        <f>PivotTables3!$G481*PivotTables3!$H481</f>
        <v>3489.078</v>
      </c>
    </row>
    <row r="482" spans="1:9" x14ac:dyDescent="0.2">
      <c r="A482" t="s">
        <v>582</v>
      </c>
      <c r="B482" t="s">
        <v>525</v>
      </c>
      <c r="C482" t="s">
        <v>562</v>
      </c>
      <c r="D482" t="s">
        <v>557</v>
      </c>
      <c r="E482" s="52">
        <v>43690</v>
      </c>
      <c r="F482" s="52">
        <v>43695</v>
      </c>
      <c r="G482">
        <v>7</v>
      </c>
      <c r="H482">
        <v>329.25</v>
      </c>
      <c r="I482">
        <f>PivotTables3!$G482*PivotTables3!$H482</f>
        <v>2304.75</v>
      </c>
    </row>
    <row r="483" spans="1:9" x14ac:dyDescent="0.2">
      <c r="A483" t="s">
        <v>528</v>
      </c>
      <c r="B483" t="s">
        <v>536</v>
      </c>
      <c r="C483" t="s">
        <v>562</v>
      </c>
      <c r="D483" t="s">
        <v>549</v>
      </c>
      <c r="E483" s="52">
        <v>43551</v>
      </c>
      <c r="F483" s="52">
        <v>43556</v>
      </c>
      <c r="G483">
        <v>9.3000000000000007</v>
      </c>
      <c r="H483">
        <v>154.94999999999999</v>
      </c>
      <c r="I483">
        <f>PivotTables3!$G483*PivotTables3!$H483</f>
        <v>1441.0350000000001</v>
      </c>
    </row>
    <row r="484" spans="1:9" x14ac:dyDescent="0.2">
      <c r="A484" t="s">
        <v>587</v>
      </c>
      <c r="B484" t="s">
        <v>529</v>
      </c>
      <c r="C484" t="s">
        <v>537</v>
      </c>
      <c r="D484" t="s">
        <v>541</v>
      </c>
      <c r="E484" s="52">
        <v>43619</v>
      </c>
      <c r="F484" s="52">
        <v>43620</v>
      </c>
      <c r="G484">
        <v>6.6</v>
      </c>
      <c r="H484">
        <v>134.99</v>
      </c>
      <c r="I484">
        <f>PivotTables3!$G484*PivotTables3!$H484</f>
        <v>890.93399999999997</v>
      </c>
    </row>
    <row r="485" spans="1:9" x14ac:dyDescent="0.2">
      <c r="A485" t="s">
        <v>573</v>
      </c>
      <c r="B485" t="s">
        <v>529</v>
      </c>
      <c r="C485" t="s">
        <v>526</v>
      </c>
      <c r="D485" t="s">
        <v>531</v>
      </c>
      <c r="E485" s="52">
        <v>43621</v>
      </c>
      <c r="F485" s="52">
        <v>43626</v>
      </c>
      <c r="G485">
        <v>19.3</v>
      </c>
      <c r="H485">
        <v>299</v>
      </c>
      <c r="I485">
        <f>PivotTables3!$G485*PivotTables3!$H485</f>
        <v>5770.7</v>
      </c>
    </row>
    <row r="486" spans="1:9" x14ac:dyDescent="0.2">
      <c r="A486" t="s">
        <v>593</v>
      </c>
      <c r="B486" t="s">
        <v>525</v>
      </c>
      <c r="C486" t="s">
        <v>526</v>
      </c>
      <c r="D486" t="s">
        <v>531</v>
      </c>
      <c r="E486" s="52">
        <v>43501</v>
      </c>
      <c r="F486" s="52">
        <v>43501</v>
      </c>
      <c r="G486">
        <v>16.2</v>
      </c>
      <c r="H486">
        <v>299</v>
      </c>
      <c r="I486">
        <f>PivotTables3!$G486*PivotTables3!$H486</f>
        <v>4843.8</v>
      </c>
    </row>
    <row r="487" spans="1:9" x14ac:dyDescent="0.2">
      <c r="A487" t="s">
        <v>575</v>
      </c>
      <c r="B487" t="s">
        <v>529</v>
      </c>
      <c r="C487" t="s">
        <v>551</v>
      </c>
      <c r="D487" t="s">
        <v>531</v>
      </c>
      <c r="E487" s="52">
        <v>43743</v>
      </c>
      <c r="F487" s="52">
        <v>43743</v>
      </c>
      <c r="G487">
        <v>5.3</v>
      </c>
      <c r="H487">
        <v>299</v>
      </c>
      <c r="I487">
        <f>PivotTables3!$G487*PivotTables3!$H487</f>
        <v>1584.7</v>
      </c>
    </row>
    <row r="488" spans="1:9" x14ac:dyDescent="0.2">
      <c r="A488" t="s">
        <v>613</v>
      </c>
      <c r="B488" t="s">
        <v>529</v>
      </c>
      <c r="C488" t="s">
        <v>559</v>
      </c>
      <c r="D488" t="s">
        <v>538</v>
      </c>
      <c r="E488" s="52">
        <v>43553</v>
      </c>
      <c r="F488" s="52">
        <v>43556</v>
      </c>
      <c r="G488">
        <v>21.8</v>
      </c>
      <c r="H488">
        <v>295.19</v>
      </c>
      <c r="I488">
        <f>PivotTables3!$G488*PivotTables3!$H488</f>
        <v>6435.1419999999998</v>
      </c>
    </row>
    <row r="489" spans="1:9" x14ac:dyDescent="0.2">
      <c r="A489" t="s">
        <v>583</v>
      </c>
      <c r="B489" t="s">
        <v>536</v>
      </c>
      <c r="C489" t="s">
        <v>537</v>
      </c>
      <c r="D489" t="s">
        <v>541</v>
      </c>
      <c r="E489" s="52">
        <v>43801</v>
      </c>
      <c r="F489" s="52">
        <v>43802</v>
      </c>
      <c r="G489">
        <v>19.3</v>
      </c>
      <c r="H489">
        <v>134.99</v>
      </c>
      <c r="I489">
        <f>PivotTables3!$G489*PivotTables3!$H489</f>
        <v>2605.3070000000002</v>
      </c>
    </row>
    <row r="490" spans="1:9" x14ac:dyDescent="0.2">
      <c r="A490" t="s">
        <v>586</v>
      </c>
      <c r="B490" t="s">
        <v>540</v>
      </c>
      <c r="C490" t="s">
        <v>551</v>
      </c>
      <c r="D490" t="s">
        <v>549</v>
      </c>
      <c r="E490" s="52">
        <v>43725</v>
      </c>
      <c r="F490" s="52">
        <v>43728</v>
      </c>
      <c r="G490">
        <v>21.8</v>
      </c>
      <c r="H490">
        <v>154.94999999999999</v>
      </c>
      <c r="I490">
        <f>PivotTables3!$G490*PivotTables3!$H490</f>
        <v>3377.91</v>
      </c>
    </row>
    <row r="491" spans="1:9" x14ac:dyDescent="0.2">
      <c r="A491" t="s">
        <v>614</v>
      </c>
      <c r="B491" t="s">
        <v>533</v>
      </c>
      <c r="C491" t="s">
        <v>536</v>
      </c>
      <c r="D491" t="s">
        <v>527</v>
      </c>
      <c r="E491" s="52">
        <v>43545</v>
      </c>
      <c r="F491" s="52">
        <v>43545</v>
      </c>
      <c r="G491">
        <v>14.1</v>
      </c>
      <c r="H491">
        <v>99.99</v>
      </c>
      <c r="I491">
        <f>PivotTables3!$G491*PivotTables3!$H491</f>
        <v>1409.8589999999999</v>
      </c>
    </row>
    <row r="492" spans="1:9" x14ac:dyDescent="0.2">
      <c r="A492" t="s">
        <v>619</v>
      </c>
      <c r="B492" t="s">
        <v>536</v>
      </c>
      <c r="C492" t="s">
        <v>537</v>
      </c>
      <c r="D492" t="s">
        <v>557</v>
      </c>
      <c r="E492" s="52">
        <v>43587</v>
      </c>
      <c r="F492" s="52">
        <v>43589</v>
      </c>
      <c r="G492">
        <v>16.3</v>
      </c>
      <c r="H492">
        <v>329.25</v>
      </c>
      <c r="I492">
        <f>PivotTables3!$G492*PivotTables3!$H492</f>
        <v>5366.7750000000005</v>
      </c>
    </row>
    <row r="493" spans="1:9" x14ac:dyDescent="0.2">
      <c r="A493" t="s">
        <v>575</v>
      </c>
      <c r="B493" t="s">
        <v>529</v>
      </c>
      <c r="C493" t="s">
        <v>537</v>
      </c>
      <c r="D493" t="s">
        <v>527</v>
      </c>
      <c r="E493" s="52">
        <v>43519</v>
      </c>
      <c r="F493" s="52">
        <v>43521</v>
      </c>
      <c r="G493">
        <v>10.4</v>
      </c>
      <c r="H493">
        <v>99.99</v>
      </c>
      <c r="I493">
        <f>PivotTables3!$G493*PivotTables3!$H493</f>
        <v>1039.896</v>
      </c>
    </row>
    <row r="494" spans="1:9" x14ac:dyDescent="0.2">
      <c r="A494" t="s">
        <v>596</v>
      </c>
      <c r="B494" t="s">
        <v>525</v>
      </c>
      <c r="C494" t="s">
        <v>553</v>
      </c>
      <c r="D494" t="s">
        <v>557</v>
      </c>
      <c r="E494" s="52">
        <v>43607</v>
      </c>
      <c r="F494" s="52">
        <v>43609</v>
      </c>
      <c r="G494">
        <v>23.1</v>
      </c>
      <c r="H494">
        <v>329.25</v>
      </c>
      <c r="I494">
        <f>PivotTables3!$G494*PivotTables3!$H494</f>
        <v>7605.6750000000002</v>
      </c>
    </row>
    <row r="495" spans="1:9" x14ac:dyDescent="0.2">
      <c r="A495" t="s">
        <v>578</v>
      </c>
      <c r="B495" t="s">
        <v>533</v>
      </c>
      <c r="C495" t="s">
        <v>526</v>
      </c>
      <c r="D495" t="s">
        <v>566</v>
      </c>
      <c r="E495" s="52">
        <v>43745</v>
      </c>
      <c r="F495" s="52">
        <v>43747</v>
      </c>
      <c r="G495">
        <v>19.2</v>
      </c>
      <c r="H495">
        <v>325</v>
      </c>
      <c r="I495">
        <f>PivotTables3!$G495*PivotTables3!$H495</f>
        <v>6240</v>
      </c>
    </row>
    <row r="496" spans="1:9" x14ac:dyDescent="0.2">
      <c r="A496" t="s">
        <v>555</v>
      </c>
      <c r="B496" t="s">
        <v>525</v>
      </c>
      <c r="C496" t="s">
        <v>526</v>
      </c>
      <c r="D496" t="s">
        <v>566</v>
      </c>
      <c r="E496" s="52">
        <v>43659</v>
      </c>
      <c r="F496" s="52">
        <v>43665</v>
      </c>
      <c r="G496">
        <v>23.2</v>
      </c>
      <c r="H496">
        <v>325</v>
      </c>
      <c r="I496">
        <f>PivotTables3!$G496*PivotTables3!$H496</f>
        <v>7540</v>
      </c>
    </row>
    <row r="497" spans="1:9" x14ac:dyDescent="0.2">
      <c r="A497" t="s">
        <v>558</v>
      </c>
      <c r="B497" t="s">
        <v>529</v>
      </c>
      <c r="C497" t="s">
        <v>562</v>
      </c>
      <c r="D497" t="s">
        <v>549</v>
      </c>
      <c r="E497" s="52">
        <v>43613</v>
      </c>
      <c r="F497" s="52">
        <v>43618</v>
      </c>
      <c r="G497">
        <v>9.4</v>
      </c>
      <c r="H497">
        <v>154.94999999999999</v>
      </c>
      <c r="I497">
        <f>PivotTables3!$G497*PivotTables3!$H497</f>
        <v>1456.53</v>
      </c>
    </row>
    <row r="498" spans="1:9" x14ac:dyDescent="0.2">
      <c r="A498" t="s">
        <v>602</v>
      </c>
      <c r="B498" t="s">
        <v>536</v>
      </c>
      <c r="C498" t="s">
        <v>559</v>
      </c>
      <c r="D498" t="s">
        <v>566</v>
      </c>
      <c r="E498" s="52">
        <v>43496</v>
      </c>
      <c r="F498" s="52">
        <v>43496</v>
      </c>
      <c r="G498">
        <v>23.9</v>
      </c>
      <c r="H498">
        <v>325</v>
      </c>
      <c r="I498">
        <f>PivotTables3!$G498*PivotTables3!$H498</f>
        <v>7767.4999999999991</v>
      </c>
    </row>
    <row r="499" spans="1:9" x14ac:dyDescent="0.2">
      <c r="A499" t="s">
        <v>550</v>
      </c>
      <c r="B499" t="s">
        <v>525</v>
      </c>
      <c r="C499" t="s">
        <v>530</v>
      </c>
      <c r="D499" t="s">
        <v>549</v>
      </c>
      <c r="E499" s="52">
        <v>43693</v>
      </c>
      <c r="F499" s="52">
        <v>43698</v>
      </c>
      <c r="G499">
        <v>24.2</v>
      </c>
      <c r="H499">
        <v>154.94999999999999</v>
      </c>
      <c r="I499">
        <f>PivotTables3!$G499*PivotTables3!$H499</f>
        <v>3749.7899999999995</v>
      </c>
    </row>
    <row r="500" spans="1:9" x14ac:dyDescent="0.2">
      <c r="A500" t="s">
        <v>544</v>
      </c>
      <c r="B500" t="s">
        <v>536</v>
      </c>
      <c r="C500" t="s">
        <v>548</v>
      </c>
      <c r="D500" t="s">
        <v>534</v>
      </c>
      <c r="E500" s="52">
        <v>43775</v>
      </c>
      <c r="F500" s="52">
        <v>43776</v>
      </c>
      <c r="G500">
        <v>12.9</v>
      </c>
      <c r="H500">
        <v>349</v>
      </c>
      <c r="I500">
        <f>PivotTables3!$G500*PivotTables3!$H500</f>
        <v>4502.1000000000004</v>
      </c>
    </row>
    <row r="501" spans="1:9" x14ac:dyDescent="0.2">
      <c r="A501" t="s">
        <v>568</v>
      </c>
      <c r="B501" t="s">
        <v>533</v>
      </c>
      <c r="C501" t="s">
        <v>548</v>
      </c>
      <c r="D501" t="s">
        <v>543</v>
      </c>
      <c r="E501" s="52">
        <v>43751</v>
      </c>
      <c r="F501" s="52">
        <v>43751</v>
      </c>
      <c r="G501">
        <v>7.9</v>
      </c>
      <c r="H501">
        <v>285.99</v>
      </c>
      <c r="I501">
        <f>PivotTables3!$G501*PivotTables3!$H501</f>
        <v>2259.3210000000004</v>
      </c>
    </row>
    <row r="502" spans="1:9" x14ac:dyDescent="0.2">
      <c r="A502" t="s">
        <v>589</v>
      </c>
      <c r="B502" t="s">
        <v>529</v>
      </c>
      <c r="C502" t="s">
        <v>530</v>
      </c>
      <c r="D502" t="s">
        <v>549</v>
      </c>
      <c r="E502" s="52">
        <v>43712</v>
      </c>
      <c r="F502" s="52">
        <v>43714</v>
      </c>
      <c r="G502">
        <v>8</v>
      </c>
      <c r="H502">
        <v>154.94999999999999</v>
      </c>
      <c r="I502">
        <f>PivotTables3!$G502*PivotTables3!$H502</f>
        <v>1239.5999999999999</v>
      </c>
    </row>
    <row r="503" spans="1:9" x14ac:dyDescent="0.2">
      <c r="A503" t="s">
        <v>552</v>
      </c>
      <c r="B503" t="s">
        <v>536</v>
      </c>
      <c r="C503" t="s">
        <v>548</v>
      </c>
      <c r="D503" t="s">
        <v>534</v>
      </c>
      <c r="E503" s="52">
        <v>43722</v>
      </c>
      <c r="F503" s="52">
        <v>43726</v>
      </c>
      <c r="G503">
        <v>20.6</v>
      </c>
      <c r="H503">
        <v>349</v>
      </c>
      <c r="I503">
        <f>PivotTables3!$G503*PivotTables3!$H503</f>
        <v>7189.4000000000005</v>
      </c>
    </row>
    <row r="504" spans="1:9" x14ac:dyDescent="0.2">
      <c r="A504" t="s">
        <v>598</v>
      </c>
      <c r="B504" t="s">
        <v>529</v>
      </c>
      <c r="C504" t="s">
        <v>526</v>
      </c>
      <c r="D504" t="s">
        <v>549</v>
      </c>
      <c r="E504" s="52">
        <v>43608</v>
      </c>
      <c r="F504" s="52">
        <v>43614</v>
      </c>
      <c r="G504">
        <v>7</v>
      </c>
      <c r="H504">
        <v>154.94999999999999</v>
      </c>
      <c r="I504">
        <f>PivotTables3!$G504*PivotTables3!$H504</f>
        <v>1084.6499999999999</v>
      </c>
    </row>
    <row r="505" spans="1:9" x14ac:dyDescent="0.2">
      <c r="A505" t="s">
        <v>589</v>
      </c>
      <c r="B505" t="s">
        <v>525</v>
      </c>
      <c r="C505" t="s">
        <v>559</v>
      </c>
      <c r="D505" t="s">
        <v>557</v>
      </c>
      <c r="E505" s="52">
        <v>43659</v>
      </c>
      <c r="F505" s="52">
        <v>43662</v>
      </c>
      <c r="G505">
        <v>19.2</v>
      </c>
      <c r="H505">
        <v>329.25</v>
      </c>
      <c r="I505">
        <f>PivotTables3!$G505*PivotTables3!$H505</f>
        <v>6321.5999999999995</v>
      </c>
    </row>
    <row r="506" spans="1:9" x14ac:dyDescent="0.2">
      <c r="A506" t="s">
        <v>601</v>
      </c>
      <c r="B506" t="s">
        <v>525</v>
      </c>
      <c r="C506" t="s">
        <v>551</v>
      </c>
      <c r="D506" t="s">
        <v>541</v>
      </c>
      <c r="E506" s="52">
        <v>43725</v>
      </c>
      <c r="F506" s="52">
        <v>43731</v>
      </c>
      <c r="G506">
        <v>24.8</v>
      </c>
      <c r="H506">
        <v>134.99</v>
      </c>
      <c r="I506">
        <f>PivotTables3!$G506*PivotTables3!$H506</f>
        <v>3347.7520000000004</v>
      </c>
    </row>
    <row r="507" spans="1:9" x14ac:dyDescent="0.2">
      <c r="A507" t="s">
        <v>606</v>
      </c>
      <c r="B507" t="s">
        <v>533</v>
      </c>
      <c r="C507" t="s">
        <v>537</v>
      </c>
      <c r="D507" t="s">
        <v>543</v>
      </c>
      <c r="E507" s="52">
        <v>43746</v>
      </c>
      <c r="F507" s="52">
        <v>43752</v>
      </c>
      <c r="G507">
        <v>13.5</v>
      </c>
      <c r="H507">
        <v>285.99</v>
      </c>
      <c r="I507">
        <f>PivotTables3!$G507*PivotTables3!$H507</f>
        <v>3860.8650000000002</v>
      </c>
    </row>
    <row r="508" spans="1:9" x14ac:dyDescent="0.2">
      <c r="A508" t="s">
        <v>605</v>
      </c>
      <c r="B508" t="s">
        <v>525</v>
      </c>
      <c r="C508" t="s">
        <v>562</v>
      </c>
      <c r="D508" t="s">
        <v>543</v>
      </c>
      <c r="E508" s="52">
        <v>43504</v>
      </c>
      <c r="F508" s="52">
        <v>43507</v>
      </c>
      <c r="G508">
        <v>9</v>
      </c>
      <c r="H508">
        <v>285.99</v>
      </c>
      <c r="I508">
        <f>PivotTables3!$G508*PivotTables3!$H508</f>
        <v>2573.91</v>
      </c>
    </row>
    <row r="509" spans="1:9" x14ac:dyDescent="0.2">
      <c r="A509" t="s">
        <v>606</v>
      </c>
      <c r="B509" t="s">
        <v>533</v>
      </c>
      <c r="C509" t="s">
        <v>562</v>
      </c>
      <c r="D509" t="s">
        <v>549</v>
      </c>
      <c r="E509" s="52">
        <v>43548</v>
      </c>
      <c r="F509" s="52">
        <v>43550</v>
      </c>
      <c r="G509">
        <v>7.8</v>
      </c>
      <c r="H509">
        <v>154.94999999999999</v>
      </c>
      <c r="I509">
        <f>PivotTables3!$G509*PivotTables3!$H509</f>
        <v>1208.6099999999999</v>
      </c>
    </row>
    <row r="510" spans="1:9" x14ac:dyDescent="0.2">
      <c r="A510" t="s">
        <v>619</v>
      </c>
      <c r="B510" t="s">
        <v>529</v>
      </c>
      <c r="C510" t="s">
        <v>530</v>
      </c>
      <c r="D510" t="s">
        <v>531</v>
      </c>
      <c r="E510" s="52">
        <v>43650</v>
      </c>
      <c r="F510" s="52">
        <v>43654</v>
      </c>
      <c r="G510">
        <v>10.8</v>
      </c>
      <c r="H510">
        <v>299</v>
      </c>
      <c r="I510">
        <f>PivotTables3!$G510*PivotTables3!$H510</f>
        <v>3229.2000000000003</v>
      </c>
    </row>
    <row r="511" spans="1:9" x14ac:dyDescent="0.2">
      <c r="A511" t="s">
        <v>572</v>
      </c>
      <c r="B511" t="s">
        <v>533</v>
      </c>
      <c r="C511" t="s">
        <v>536</v>
      </c>
      <c r="D511" t="s">
        <v>534</v>
      </c>
      <c r="E511" s="52">
        <v>43532</v>
      </c>
      <c r="F511" s="52">
        <v>43537</v>
      </c>
      <c r="G511">
        <v>23</v>
      </c>
      <c r="H511">
        <v>349</v>
      </c>
      <c r="I511">
        <f>PivotTables3!$G511*PivotTables3!$H511</f>
        <v>8027</v>
      </c>
    </row>
    <row r="512" spans="1:9" x14ac:dyDescent="0.2">
      <c r="A512" t="s">
        <v>528</v>
      </c>
      <c r="B512" t="s">
        <v>529</v>
      </c>
      <c r="C512" t="s">
        <v>562</v>
      </c>
      <c r="D512" t="s">
        <v>531</v>
      </c>
      <c r="E512" s="52">
        <v>43499</v>
      </c>
      <c r="F512" s="52">
        <v>43504</v>
      </c>
      <c r="G512">
        <v>11.7</v>
      </c>
      <c r="H512">
        <v>299</v>
      </c>
      <c r="I512">
        <f>PivotTables3!$G512*PivotTables3!$H512</f>
        <v>3498.2999999999997</v>
      </c>
    </row>
    <row r="513" spans="1:9" x14ac:dyDescent="0.2">
      <c r="A513" t="s">
        <v>582</v>
      </c>
      <c r="B513" t="s">
        <v>533</v>
      </c>
      <c r="C513" t="s">
        <v>548</v>
      </c>
      <c r="D513" t="s">
        <v>557</v>
      </c>
      <c r="E513" s="52">
        <v>43684</v>
      </c>
      <c r="F513" s="52">
        <v>43685</v>
      </c>
      <c r="G513">
        <v>12.8</v>
      </c>
      <c r="H513">
        <v>329.25</v>
      </c>
      <c r="I513">
        <f>PivotTables3!$G513*PivotTables3!$H513</f>
        <v>4214.4000000000005</v>
      </c>
    </row>
    <row r="514" spans="1:9" x14ac:dyDescent="0.2">
      <c r="A514" t="s">
        <v>591</v>
      </c>
      <c r="B514" t="s">
        <v>540</v>
      </c>
      <c r="C514" t="s">
        <v>548</v>
      </c>
      <c r="D514" t="s">
        <v>538</v>
      </c>
      <c r="E514" s="52">
        <v>43694</v>
      </c>
      <c r="F514" s="52">
        <v>43697</v>
      </c>
      <c r="G514">
        <v>21.5</v>
      </c>
      <c r="H514">
        <v>295.19</v>
      </c>
      <c r="I514">
        <f>PivotTables3!$G514*PivotTables3!$H514</f>
        <v>6346.585</v>
      </c>
    </row>
    <row r="515" spans="1:9" x14ac:dyDescent="0.2">
      <c r="A515" t="s">
        <v>524</v>
      </c>
      <c r="B515" t="s">
        <v>540</v>
      </c>
      <c r="C515" t="s">
        <v>530</v>
      </c>
      <c r="D515" t="s">
        <v>543</v>
      </c>
      <c r="E515" s="52">
        <v>43600</v>
      </c>
      <c r="F515" s="52">
        <v>43606</v>
      </c>
      <c r="G515">
        <v>9.4</v>
      </c>
      <c r="H515">
        <v>285.99</v>
      </c>
      <c r="I515">
        <f>PivotTables3!$G515*PivotTables3!$H515</f>
        <v>2688.306</v>
      </c>
    </row>
    <row r="516" spans="1:9" x14ac:dyDescent="0.2">
      <c r="A516" t="s">
        <v>585</v>
      </c>
      <c r="B516" t="s">
        <v>540</v>
      </c>
      <c r="C516" t="s">
        <v>536</v>
      </c>
      <c r="D516" t="s">
        <v>543</v>
      </c>
      <c r="E516" s="52">
        <v>43820</v>
      </c>
      <c r="F516" s="52">
        <v>43823</v>
      </c>
      <c r="G516">
        <v>18.399999999999999</v>
      </c>
      <c r="H516">
        <v>285.99</v>
      </c>
      <c r="I516">
        <f>PivotTables3!$G516*PivotTables3!$H516</f>
        <v>5262.2159999999994</v>
      </c>
    </row>
    <row r="517" spans="1:9" x14ac:dyDescent="0.2">
      <c r="A517" t="s">
        <v>565</v>
      </c>
      <c r="B517" t="s">
        <v>536</v>
      </c>
      <c r="C517" t="s">
        <v>551</v>
      </c>
      <c r="D517" t="s">
        <v>549</v>
      </c>
      <c r="E517" s="52">
        <v>43676</v>
      </c>
      <c r="F517" s="52">
        <v>43677</v>
      </c>
      <c r="G517">
        <v>23.5</v>
      </c>
      <c r="H517">
        <v>154.94999999999999</v>
      </c>
      <c r="I517">
        <f>PivotTables3!$G517*PivotTables3!$H517</f>
        <v>3641.3249999999998</v>
      </c>
    </row>
    <row r="518" spans="1:9" x14ac:dyDescent="0.2">
      <c r="A518" t="s">
        <v>598</v>
      </c>
      <c r="B518" t="s">
        <v>536</v>
      </c>
      <c r="C518" t="s">
        <v>536</v>
      </c>
      <c r="D518" t="s">
        <v>534</v>
      </c>
      <c r="E518" s="52">
        <v>43771</v>
      </c>
      <c r="F518" s="52">
        <v>43773</v>
      </c>
      <c r="G518">
        <v>15.6</v>
      </c>
      <c r="H518">
        <v>349</v>
      </c>
      <c r="I518">
        <f>PivotTables3!$G518*PivotTables3!$H518</f>
        <v>5444.4</v>
      </c>
    </row>
    <row r="519" spans="1:9" x14ac:dyDescent="0.2">
      <c r="A519" t="s">
        <v>539</v>
      </c>
      <c r="B519" t="s">
        <v>533</v>
      </c>
      <c r="C519" t="s">
        <v>553</v>
      </c>
      <c r="D519" t="s">
        <v>531</v>
      </c>
      <c r="E519" s="52">
        <v>43787</v>
      </c>
      <c r="F519" s="52">
        <v>43792</v>
      </c>
      <c r="G519">
        <v>22.9</v>
      </c>
      <c r="H519">
        <v>299</v>
      </c>
      <c r="I519">
        <f>PivotTables3!$G519*PivotTables3!$H519</f>
        <v>6847.0999999999995</v>
      </c>
    </row>
    <row r="520" spans="1:9" x14ac:dyDescent="0.2">
      <c r="A520" t="s">
        <v>582</v>
      </c>
      <c r="B520" t="s">
        <v>533</v>
      </c>
      <c r="C520" t="s">
        <v>530</v>
      </c>
      <c r="D520" t="s">
        <v>531</v>
      </c>
      <c r="E520" s="52">
        <v>43810</v>
      </c>
      <c r="F520" s="52">
        <v>43811</v>
      </c>
      <c r="G520">
        <v>19.2</v>
      </c>
      <c r="H520">
        <v>299</v>
      </c>
      <c r="I520">
        <f>PivotTables3!$G520*PivotTables3!$H520</f>
        <v>5740.8</v>
      </c>
    </row>
    <row r="521" spans="1:9" x14ac:dyDescent="0.2">
      <c r="A521" t="s">
        <v>545</v>
      </c>
      <c r="B521" t="s">
        <v>536</v>
      </c>
      <c r="C521" t="s">
        <v>536</v>
      </c>
      <c r="D521" t="s">
        <v>534</v>
      </c>
      <c r="E521" s="52">
        <v>43782</v>
      </c>
      <c r="F521" s="52">
        <v>43785</v>
      </c>
      <c r="G521">
        <v>14.7</v>
      </c>
      <c r="H521">
        <v>349</v>
      </c>
      <c r="I521">
        <f>PivotTables3!$G521*PivotTables3!$H521</f>
        <v>5130.3</v>
      </c>
    </row>
    <row r="522" spans="1:9" x14ac:dyDescent="0.2">
      <c r="A522" t="s">
        <v>561</v>
      </c>
      <c r="B522" t="s">
        <v>533</v>
      </c>
      <c r="C522" t="s">
        <v>537</v>
      </c>
      <c r="D522" t="s">
        <v>549</v>
      </c>
      <c r="E522" s="52">
        <v>43522</v>
      </c>
      <c r="F522" s="52">
        <v>43523</v>
      </c>
      <c r="G522">
        <v>20.2</v>
      </c>
      <c r="H522">
        <v>154.94999999999999</v>
      </c>
      <c r="I522">
        <f>PivotTables3!$G522*PivotTables3!$H522</f>
        <v>3129.99</v>
      </c>
    </row>
    <row r="523" spans="1:9" x14ac:dyDescent="0.2">
      <c r="A523" t="s">
        <v>547</v>
      </c>
      <c r="B523" t="s">
        <v>525</v>
      </c>
      <c r="C523" t="s">
        <v>530</v>
      </c>
      <c r="D523" t="s">
        <v>557</v>
      </c>
      <c r="E523" s="52">
        <v>43507</v>
      </c>
      <c r="F523" s="52">
        <v>43513</v>
      </c>
      <c r="G523">
        <v>6.7</v>
      </c>
      <c r="H523">
        <v>329.25</v>
      </c>
      <c r="I523">
        <f>PivotTables3!$G523*PivotTables3!$H523</f>
        <v>2205.9749999999999</v>
      </c>
    </row>
    <row r="524" spans="1:9" x14ac:dyDescent="0.2">
      <c r="A524" t="s">
        <v>607</v>
      </c>
      <c r="B524" t="s">
        <v>540</v>
      </c>
      <c r="C524" t="s">
        <v>559</v>
      </c>
      <c r="D524" t="s">
        <v>527</v>
      </c>
      <c r="E524" s="52">
        <v>43545</v>
      </c>
      <c r="F524" s="52">
        <v>43547</v>
      </c>
      <c r="G524">
        <v>22.5</v>
      </c>
      <c r="H524">
        <v>99.99</v>
      </c>
      <c r="I524">
        <f>PivotTables3!$G524*PivotTables3!$H524</f>
        <v>2249.7750000000001</v>
      </c>
    </row>
    <row r="525" spans="1:9" x14ac:dyDescent="0.2">
      <c r="A525" t="s">
        <v>593</v>
      </c>
      <c r="B525" t="s">
        <v>540</v>
      </c>
      <c r="C525" t="s">
        <v>551</v>
      </c>
      <c r="D525" t="s">
        <v>534</v>
      </c>
      <c r="E525" s="52">
        <v>43636</v>
      </c>
      <c r="F525" s="52">
        <v>43639</v>
      </c>
      <c r="G525">
        <v>6.7</v>
      </c>
      <c r="H525">
        <v>349</v>
      </c>
      <c r="I525">
        <f>PivotTables3!$G525*PivotTables3!$H525</f>
        <v>2338.3000000000002</v>
      </c>
    </row>
    <row r="526" spans="1:9" x14ac:dyDescent="0.2">
      <c r="A526" t="s">
        <v>569</v>
      </c>
      <c r="B526" t="s">
        <v>533</v>
      </c>
      <c r="C526" t="s">
        <v>537</v>
      </c>
      <c r="D526" t="s">
        <v>557</v>
      </c>
      <c r="E526" s="52">
        <v>43609</v>
      </c>
      <c r="F526" s="52">
        <v>43614</v>
      </c>
      <c r="G526">
        <v>11.5</v>
      </c>
      <c r="H526">
        <v>329.25</v>
      </c>
      <c r="I526">
        <f>PivotTables3!$G526*PivotTables3!$H526</f>
        <v>3786.375</v>
      </c>
    </row>
    <row r="527" spans="1:9" x14ac:dyDescent="0.2">
      <c r="A527" t="s">
        <v>583</v>
      </c>
      <c r="B527" t="s">
        <v>525</v>
      </c>
      <c r="C527" t="s">
        <v>537</v>
      </c>
      <c r="D527" t="s">
        <v>543</v>
      </c>
      <c r="E527" s="52">
        <v>43543</v>
      </c>
      <c r="F527" s="52">
        <v>43547</v>
      </c>
      <c r="G527">
        <v>8</v>
      </c>
      <c r="H527">
        <v>285.99</v>
      </c>
      <c r="I527">
        <f>PivotTables3!$G527*PivotTables3!$H527</f>
        <v>2287.92</v>
      </c>
    </row>
    <row r="528" spans="1:9" x14ac:dyDescent="0.2">
      <c r="A528" t="s">
        <v>554</v>
      </c>
      <c r="B528" t="s">
        <v>536</v>
      </c>
      <c r="C528" t="s">
        <v>537</v>
      </c>
      <c r="D528" t="s">
        <v>538</v>
      </c>
      <c r="E528" s="52">
        <v>43633</v>
      </c>
      <c r="F528" s="52">
        <v>43636</v>
      </c>
      <c r="G528">
        <v>16.5</v>
      </c>
      <c r="H528">
        <v>295.19</v>
      </c>
      <c r="I528">
        <f>PivotTables3!$G528*PivotTables3!$H528</f>
        <v>4870.6350000000002</v>
      </c>
    </row>
    <row r="529" spans="1:9" x14ac:dyDescent="0.2">
      <c r="A529" t="s">
        <v>558</v>
      </c>
      <c r="B529" t="s">
        <v>540</v>
      </c>
      <c r="C529" t="s">
        <v>551</v>
      </c>
      <c r="D529" t="s">
        <v>557</v>
      </c>
      <c r="E529" s="52">
        <v>43668</v>
      </c>
      <c r="F529" s="52">
        <v>43672</v>
      </c>
      <c r="G529">
        <v>6.3</v>
      </c>
      <c r="H529">
        <v>329.25</v>
      </c>
      <c r="I529">
        <f>PivotTables3!$G529*PivotTables3!$H529</f>
        <v>2074.2750000000001</v>
      </c>
    </row>
    <row r="530" spans="1:9" x14ac:dyDescent="0.2">
      <c r="A530" t="s">
        <v>560</v>
      </c>
      <c r="B530" t="s">
        <v>529</v>
      </c>
      <c r="C530" t="s">
        <v>559</v>
      </c>
      <c r="D530" t="s">
        <v>549</v>
      </c>
      <c r="E530" s="52">
        <v>43685</v>
      </c>
      <c r="F530" s="52">
        <v>43689</v>
      </c>
      <c r="G530">
        <v>24</v>
      </c>
      <c r="H530">
        <v>154.94999999999999</v>
      </c>
      <c r="I530">
        <f>PivotTables3!$G530*PivotTables3!$H530</f>
        <v>3718.7999999999997</v>
      </c>
    </row>
    <row r="531" spans="1:9" x14ac:dyDescent="0.2">
      <c r="A531" t="s">
        <v>547</v>
      </c>
      <c r="B531" t="s">
        <v>529</v>
      </c>
      <c r="C531" t="s">
        <v>536</v>
      </c>
      <c r="D531" t="s">
        <v>566</v>
      </c>
      <c r="E531" s="52">
        <v>43585</v>
      </c>
      <c r="F531" s="52">
        <v>43588</v>
      </c>
      <c r="G531">
        <v>6.1</v>
      </c>
      <c r="H531">
        <v>325</v>
      </c>
      <c r="I531">
        <f>PivotTables3!$G531*PivotTables3!$H531</f>
        <v>1982.4999999999998</v>
      </c>
    </row>
    <row r="532" spans="1:9" x14ac:dyDescent="0.2">
      <c r="A532" t="s">
        <v>609</v>
      </c>
      <c r="B532" t="s">
        <v>525</v>
      </c>
      <c r="C532" t="s">
        <v>551</v>
      </c>
      <c r="D532" t="s">
        <v>531</v>
      </c>
      <c r="E532" s="52">
        <v>43544</v>
      </c>
      <c r="F532" s="52">
        <v>43545</v>
      </c>
      <c r="G532">
        <v>24.8</v>
      </c>
      <c r="H532">
        <v>299</v>
      </c>
      <c r="I532">
        <f>PivotTables3!$G532*PivotTables3!$H532</f>
        <v>7415.2</v>
      </c>
    </row>
    <row r="533" spans="1:9" x14ac:dyDescent="0.2">
      <c r="A533" t="s">
        <v>614</v>
      </c>
      <c r="B533" t="s">
        <v>529</v>
      </c>
      <c r="C533" t="s">
        <v>562</v>
      </c>
      <c r="D533" t="s">
        <v>543</v>
      </c>
      <c r="E533" s="52">
        <v>43712</v>
      </c>
      <c r="F533" s="52">
        <v>43715</v>
      </c>
      <c r="G533">
        <v>19.3</v>
      </c>
      <c r="H533">
        <v>285.99</v>
      </c>
      <c r="I533">
        <f>PivotTables3!$G533*PivotTables3!$H533</f>
        <v>5519.607</v>
      </c>
    </row>
    <row r="534" spans="1:9" x14ac:dyDescent="0.2">
      <c r="A534" t="s">
        <v>532</v>
      </c>
      <c r="B534" t="s">
        <v>529</v>
      </c>
      <c r="C534" t="s">
        <v>559</v>
      </c>
      <c r="D534" t="s">
        <v>534</v>
      </c>
      <c r="E534" s="52">
        <v>43692</v>
      </c>
      <c r="F534" s="52">
        <v>43693</v>
      </c>
      <c r="G534">
        <v>15.5</v>
      </c>
      <c r="H534">
        <v>349</v>
      </c>
      <c r="I534">
        <f>PivotTables3!$G534*PivotTables3!$H534</f>
        <v>5409.5</v>
      </c>
    </row>
    <row r="535" spans="1:9" x14ac:dyDescent="0.2">
      <c r="A535" t="s">
        <v>545</v>
      </c>
      <c r="B535" t="s">
        <v>533</v>
      </c>
      <c r="C535" t="s">
        <v>537</v>
      </c>
      <c r="D535" t="s">
        <v>543</v>
      </c>
      <c r="E535" s="52">
        <v>43531</v>
      </c>
      <c r="F535" s="52">
        <v>43535</v>
      </c>
      <c r="G535">
        <v>11.7</v>
      </c>
      <c r="H535">
        <v>285.99</v>
      </c>
      <c r="I535">
        <f>PivotTables3!$G535*PivotTables3!$H535</f>
        <v>3346.0830000000001</v>
      </c>
    </row>
    <row r="536" spans="1:9" x14ac:dyDescent="0.2">
      <c r="A536" t="s">
        <v>542</v>
      </c>
      <c r="B536" t="s">
        <v>533</v>
      </c>
      <c r="C536" t="s">
        <v>551</v>
      </c>
      <c r="D536" t="s">
        <v>527</v>
      </c>
      <c r="E536" s="52">
        <v>43593</v>
      </c>
      <c r="F536" s="52">
        <v>43595</v>
      </c>
      <c r="G536">
        <v>20</v>
      </c>
      <c r="H536">
        <v>99.99</v>
      </c>
      <c r="I536">
        <f>PivotTables3!$G536*PivotTables3!$H536</f>
        <v>1999.8</v>
      </c>
    </row>
    <row r="537" spans="1:9" x14ac:dyDescent="0.2">
      <c r="A537" t="s">
        <v>583</v>
      </c>
      <c r="B537" t="s">
        <v>529</v>
      </c>
      <c r="C537" t="s">
        <v>559</v>
      </c>
      <c r="D537" t="s">
        <v>549</v>
      </c>
      <c r="E537" s="52">
        <v>43760</v>
      </c>
      <c r="F537" s="52">
        <v>43763</v>
      </c>
      <c r="G537">
        <v>6.8</v>
      </c>
      <c r="H537">
        <v>154.94999999999999</v>
      </c>
      <c r="I537">
        <f>PivotTables3!$G537*PivotTables3!$H537</f>
        <v>1053.6599999999999</v>
      </c>
    </row>
    <row r="538" spans="1:9" x14ac:dyDescent="0.2">
      <c r="A538" t="s">
        <v>602</v>
      </c>
      <c r="B538" t="s">
        <v>529</v>
      </c>
      <c r="C538" t="s">
        <v>553</v>
      </c>
      <c r="D538" t="s">
        <v>566</v>
      </c>
      <c r="E538" s="52">
        <v>43588</v>
      </c>
      <c r="F538" s="52">
        <v>43594</v>
      </c>
      <c r="G538">
        <v>23.7</v>
      </c>
      <c r="H538">
        <v>325</v>
      </c>
      <c r="I538">
        <f>PivotTables3!$G538*PivotTables3!$H538</f>
        <v>7702.5</v>
      </c>
    </row>
    <row r="539" spans="1:9" x14ac:dyDescent="0.2">
      <c r="A539" t="s">
        <v>608</v>
      </c>
      <c r="B539" t="s">
        <v>525</v>
      </c>
      <c r="C539" t="s">
        <v>551</v>
      </c>
      <c r="D539" t="s">
        <v>566</v>
      </c>
      <c r="E539" s="52">
        <v>43643</v>
      </c>
      <c r="F539" s="52">
        <v>43645</v>
      </c>
      <c r="G539">
        <v>16.5</v>
      </c>
      <c r="H539">
        <v>325</v>
      </c>
      <c r="I539">
        <f>PivotTables3!$G539*PivotTables3!$H539</f>
        <v>5362.5</v>
      </c>
    </row>
    <row r="540" spans="1:9" x14ac:dyDescent="0.2">
      <c r="A540" t="s">
        <v>544</v>
      </c>
      <c r="B540" t="s">
        <v>525</v>
      </c>
      <c r="C540" t="s">
        <v>530</v>
      </c>
      <c r="D540" t="s">
        <v>566</v>
      </c>
      <c r="E540" s="52">
        <v>43592</v>
      </c>
      <c r="F540" s="52">
        <v>43597</v>
      </c>
      <c r="G540">
        <v>6.6</v>
      </c>
      <c r="H540">
        <v>325</v>
      </c>
      <c r="I540">
        <f>PivotTables3!$G540*PivotTables3!$H540</f>
        <v>2145</v>
      </c>
    </row>
    <row r="541" spans="1:9" x14ac:dyDescent="0.2">
      <c r="A541" t="s">
        <v>592</v>
      </c>
      <c r="B541" t="s">
        <v>533</v>
      </c>
      <c r="C541" t="s">
        <v>559</v>
      </c>
      <c r="D541" t="s">
        <v>541</v>
      </c>
      <c r="E541" s="52">
        <v>43550</v>
      </c>
      <c r="F541" s="52">
        <v>43552</v>
      </c>
      <c r="G541">
        <v>9.6</v>
      </c>
      <c r="H541">
        <v>134.99</v>
      </c>
      <c r="I541">
        <f>PivotTables3!$G541*PivotTables3!$H541</f>
        <v>1295.904</v>
      </c>
    </row>
    <row r="542" spans="1:9" x14ac:dyDescent="0.2">
      <c r="A542" t="s">
        <v>545</v>
      </c>
      <c r="B542" t="s">
        <v>525</v>
      </c>
      <c r="C542" t="s">
        <v>551</v>
      </c>
      <c r="D542" t="s">
        <v>541</v>
      </c>
      <c r="E542" s="52">
        <v>43537</v>
      </c>
      <c r="F542" s="52">
        <v>43543</v>
      </c>
      <c r="G542">
        <v>23.9</v>
      </c>
      <c r="H542">
        <v>134.99</v>
      </c>
      <c r="I542">
        <f>PivotTables3!$G542*PivotTables3!$H542</f>
        <v>3226.261</v>
      </c>
    </row>
    <row r="543" spans="1:9" x14ac:dyDescent="0.2">
      <c r="A543" t="s">
        <v>583</v>
      </c>
      <c r="B543" t="s">
        <v>536</v>
      </c>
      <c r="C543" t="s">
        <v>536</v>
      </c>
      <c r="D543" t="s">
        <v>557</v>
      </c>
      <c r="E543" s="52">
        <v>43731</v>
      </c>
      <c r="F543" s="52">
        <v>43737</v>
      </c>
      <c r="G543">
        <v>16.600000000000001</v>
      </c>
      <c r="H543">
        <v>329.25</v>
      </c>
      <c r="I543">
        <f>PivotTables3!$G543*PivotTables3!$H543</f>
        <v>5465.55</v>
      </c>
    </row>
    <row r="544" spans="1:9" x14ac:dyDescent="0.2">
      <c r="A544" t="s">
        <v>568</v>
      </c>
      <c r="B544" t="s">
        <v>536</v>
      </c>
      <c r="C544" t="s">
        <v>553</v>
      </c>
      <c r="D544" t="s">
        <v>541</v>
      </c>
      <c r="E544" s="52">
        <v>43511</v>
      </c>
      <c r="F544" s="52">
        <v>43513</v>
      </c>
      <c r="G544">
        <v>19.600000000000001</v>
      </c>
      <c r="H544">
        <v>134.99</v>
      </c>
      <c r="I544">
        <f>PivotTables3!$G544*PivotTables3!$H544</f>
        <v>2645.8040000000005</v>
      </c>
    </row>
    <row r="545" spans="1:9" x14ac:dyDescent="0.2">
      <c r="A545" t="s">
        <v>532</v>
      </c>
      <c r="B545" t="s">
        <v>536</v>
      </c>
      <c r="C545" t="s">
        <v>536</v>
      </c>
      <c r="D545" t="s">
        <v>557</v>
      </c>
      <c r="E545" s="52">
        <v>43594</v>
      </c>
      <c r="F545" s="52">
        <v>43596</v>
      </c>
      <c r="G545">
        <v>21.9</v>
      </c>
      <c r="H545">
        <v>329.25</v>
      </c>
      <c r="I545">
        <f>PivotTables3!$G545*PivotTables3!$H545</f>
        <v>7210.5749999999998</v>
      </c>
    </row>
    <row r="546" spans="1:9" x14ac:dyDescent="0.2">
      <c r="A546" t="s">
        <v>590</v>
      </c>
      <c r="B546" t="s">
        <v>536</v>
      </c>
      <c r="C546" t="s">
        <v>536</v>
      </c>
      <c r="D546" t="s">
        <v>541</v>
      </c>
      <c r="E546" s="52">
        <v>43771</v>
      </c>
      <c r="F546" s="52">
        <v>43776</v>
      </c>
      <c r="G546">
        <v>13.7</v>
      </c>
      <c r="H546">
        <v>134.99</v>
      </c>
      <c r="I546">
        <f>PivotTables3!$G546*PivotTables3!$H546</f>
        <v>1849.3630000000001</v>
      </c>
    </row>
    <row r="547" spans="1:9" x14ac:dyDescent="0.2">
      <c r="A547" t="s">
        <v>574</v>
      </c>
      <c r="B547" t="s">
        <v>533</v>
      </c>
      <c r="C547" t="s">
        <v>559</v>
      </c>
      <c r="D547" t="s">
        <v>557</v>
      </c>
      <c r="E547" s="52">
        <v>43785</v>
      </c>
      <c r="F547" s="52">
        <v>43786</v>
      </c>
      <c r="G547">
        <v>11.5</v>
      </c>
      <c r="H547">
        <v>329.25</v>
      </c>
      <c r="I547">
        <f>PivotTables3!$G547*PivotTables3!$H547</f>
        <v>3786.375</v>
      </c>
    </row>
    <row r="548" spans="1:9" x14ac:dyDescent="0.2">
      <c r="A548" t="s">
        <v>585</v>
      </c>
      <c r="B548" t="s">
        <v>536</v>
      </c>
      <c r="C548" t="s">
        <v>536</v>
      </c>
      <c r="D548" t="s">
        <v>538</v>
      </c>
      <c r="E548" s="52">
        <v>43546</v>
      </c>
      <c r="F548" s="52">
        <v>43547</v>
      </c>
      <c r="G548">
        <v>13.6</v>
      </c>
      <c r="H548">
        <v>295.19</v>
      </c>
      <c r="I548">
        <f>PivotTables3!$G548*PivotTables3!$H548</f>
        <v>4014.5839999999998</v>
      </c>
    </row>
    <row r="549" spans="1:9" x14ac:dyDescent="0.2">
      <c r="A549" t="s">
        <v>558</v>
      </c>
      <c r="B549" t="s">
        <v>540</v>
      </c>
      <c r="C549" t="s">
        <v>536</v>
      </c>
      <c r="D549" t="s">
        <v>531</v>
      </c>
      <c r="E549" s="52">
        <v>43737</v>
      </c>
      <c r="F549" s="52">
        <v>43737</v>
      </c>
      <c r="G549">
        <v>7</v>
      </c>
      <c r="H549">
        <v>299</v>
      </c>
      <c r="I549">
        <f>PivotTables3!$G549*PivotTables3!$H549</f>
        <v>2093</v>
      </c>
    </row>
    <row r="550" spans="1:9" x14ac:dyDescent="0.2">
      <c r="A550" t="s">
        <v>601</v>
      </c>
      <c r="B550" t="s">
        <v>533</v>
      </c>
      <c r="C550" t="s">
        <v>526</v>
      </c>
      <c r="D550" t="s">
        <v>538</v>
      </c>
      <c r="E550" s="52">
        <v>43571</v>
      </c>
      <c r="F550" s="52">
        <v>43576</v>
      </c>
      <c r="G550">
        <v>8.9</v>
      </c>
      <c r="H550">
        <v>295.19</v>
      </c>
      <c r="I550">
        <f>PivotTables3!$G550*PivotTables3!$H550</f>
        <v>2627.1910000000003</v>
      </c>
    </row>
    <row r="551" spans="1:9" x14ac:dyDescent="0.2">
      <c r="A551" t="s">
        <v>528</v>
      </c>
      <c r="B551" t="s">
        <v>533</v>
      </c>
      <c r="C551" t="s">
        <v>559</v>
      </c>
      <c r="D551" t="s">
        <v>538</v>
      </c>
      <c r="E551" s="52">
        <v>43638</v>
      </c>
      <c r="F551" s="52">
        <v>43640</v>
      </c>
      <c r="G551">
        <v>21.7</v>
      </c>
      <c r="H551">
        <v>295.19</v>
      </c>
      <c r="I551">
        <f>PivotTables3!$G551*PivotTables3!$H551</f>
        <v>6405.6229999999996</v>
      </c>
    </row>
    <row r="552" spans="1:9" x14ac:dyDescent="0.2">
      <c r="A552" t="s">
        <v>571</v>
      </c>
      <c r="B552" t="s">
        <v>536</v>
      </c>
      <c r="C552" t="s">
        <v>562</v>
      </c>
      <c r="D552" t="s">
        <v>527</v>
      </c>
      <c r="E552" s="52">
        <v>43647</v>
      </c>
      <c r="F552" s="52">
        <v>43647</v>
      </c>
      <c r="G552">
        <v>6.7</v>
      </c>
      <c r="H552">
        <v>99.99</v>
      </c>
      <c r="I552">
        <f>PivotTables3!$G552*PivotTables3!$H552</f>
        <v>669.93299999999999</v>
      </c>
    </row>
    <row r="553" spans="1:9" x14ac:dyDescent="0.2">
      <c r="A553" t="s">
        <v>606</v>
      </c>
      <c r="B553" t="s">
        <v>525</v>
      </c>
      <c r="C553" t="s">
        <v>526</v>
      </c>
      <c r="D553" t="s">
        <v>566</v>
      </c>
      <c r="E553" s="52">
        <v>43736</v>
      </c>
      <c r="F553" s="52">
        <v>43737</v>
      </c>
      <c r="G553">
        <v>9.4</v>
      </c>
      <c r="H553">
        <v>325</v>
      </c>
      <c r="I553">
        <f>PivotTables3!$G553*PivotTables3!$H553</f>
        <v>3055</v>
      </c>
    </row>
    <row r="554" spans="1:9" x14ac:dyDescent="0.2">
      <c r="A554" t="s">
        <v>581</v>
      </c>
      <c r="B554" t="s">
        <v>536</v>
      </c>
      <c r="C554" t="s">
        <v>551</v>
      </c>
      <c r="D554" t="s">
        <v>531</v>
      </c>
      <c r="E554" s="52">
        <v>43803</v>
      </c>
      <c r="F554" s="52">
        <v>43806</v>
      </c>
      <c r="G554">
        <v>17.100000000000001</v>
      </c>
      <c r="H554">
        <v>299</v>
      </c>
      <c r="I554">
        <f>PivotTables3!$G554*PivotTables3!$H554</f>
        <v>5112.9000000000005</v>
      </c>
    </row>
    <row r="555" spans="1:9" x14ac:dyDescent="0.2">
      <c r="A555" t="s">
        <v>532</v>
      </c>
      <c r="B555" t="s">
        <v>536</v>
      </c>
      <c r="C555" t="s">
        <v>537</v>
      </c>
      <c r="D555" t="s">
        <v>566</v>
      </c>
      <c r="E555" s="52">
        <v>43625</v>
      </c>
      <c r="F555" s="52">
        <v>43627</v>
      </c>
      <c r="G555">
        <v>6.3</v>
      </c>
      <c r="H555">
        <v>325</v>
      </c>
      <c r="I555">
        <f>PivotTables3!$G555*PivotTables3!$H555</f>
        <v>2047.5</v>
      </c>
    </row>
    <row r="556" spans="1:9" x14ac:dyDescent="0.2">
      <c r="A556" t="s">
        <v>590</v>
      </c>
      <c r="B556" t="s">
        <v>529</v>
      </c>
      <c r="C556" t="s">
        <v>530</v>
      </c>
      <c r="D556" t="s">
        <v>541</v>
      </c>
      <c r="E556" s="52">
        <v>43531</v>
      </c>
      <c r="F556" s="52">
        <v>43537</v>
      </c>
      <c r="G556">
        <v>9.4</v>
      </c>
      <c r="H556">
        <v>134.99</v>
      </c>
      <c r="I556">
        <f>PivotTables3!$G556*PivotTables3!$H556</f>
        <v>1268.9060000000002</v>
      </c>
    </row>
    <row r="557" spans="1:9" x14ac:dyDescent="0.2">
      <c r="A557" t="s">
        <v>577</v>
      </c>
      <c r="B557" t="s">
        <v>536</v>
      </c>
      <c r="C557" t="s">
        <v>530</v>
      </c>
      <c r="D557" t="s">
        <v>527</v>
      </c>
      <c r="E557" s="52">
        <v>43484</v>
      </c>
      <c r="F557" s="52">
        <v>43485</v>
      </c>
      <c r="G557">
        <v>23.7</v>
      </c>
      <c r="H557">
        <v>99.99</v>
      </c>
      <c r="I557">
        <f>PivotTables3!$G557*PivotTables3!$H557</f>
        <v>2369.7629999999999</v>
      </c>
    </row>
    <row r="558" spans="1:9" x14ac:dyDescent="0.2">
      <c r="A558" t="s">
        <v>610</v>
      </c>
      <c r="B558" t="s">
        <v>533</v>
      </c>
      <c r="C558" t="s">
        <v>551</v>
      </c>
      <c r="D558" t="s">
        <v>541</v>
      </c>
      <c r="E558" s="52">
        <v>43817</v>
      </c>
      <c r="F558" s="52">
        <v>43820</v>
      </c>
      <c r="G558">
        <v>17</v>
      </c>
      <c r="H558">
        <v>134.99</v>
      </c>
      <c r="I558">
        <f>PivotTables3!$G558*PivotTables3!$H558</f>
        <v>2294.83</v>
      </c>
    </row>
    <row r="559" spans="1:9" x14ac:dyDescent="0.2">
      <c r="A559" t="s">
        <v>542</v>
      </c>
      <c r="B559" t="s">
        <v>529</v>
      </c>
      <c r="C559" t="s">
        <v>559</v>
      </c>
      <c r="D559" t="s">
        <v>557</v>
      </c>
      <c r="E559" s="52">
        <v>43516</v>
      </c>
      <c r="F559" s="52">
        <v>43521</v>
      </c>
      <c r="G559">
        <v>13.4</v>
      </c>
      <c r="H559">
        <v>329.25</v>
      </c>
      <c r="I559">
        <f>PivotTables3!$G559*PivotTables3!$H559</f>
        <v>4411.95</v>
      </c>
    </row>
    <row r="560" spans="1:9" x14ac:dyDescent="0.2">
      <c r="A560" t="s">
        <v>596</v>
      </c>
      <c r="B560" t="s">
        <v>529</v>
      </c>
      <c r="C560" t="s">
        <v>562</v>
      </c>
      <c r="D560" t="s">
        <v>566</v>
      </c>
      <c r="E560" s="52">
        <v>43481</v>
      </c>
      <c r="F560" s="52">
        <v>43483</v>
      </c>
      <c r="G560">
        <v>11</v>
      </c>
      <c r="H560">
        <v>325</v>
      </c>
      <c r="I560">
        <f>PivotTables3!$G560*PivotTables3!$H560</f>
        <v>3575</v>
      </c>
    </row>
    <row r="561" spans="1:9" x14ac:dyDescent="0.2">
      <c r="A561" t="s">
        <v>578</v>
      </c>
      <c r="B561" t="s">
        <v>529</v>
      </c>
      <c r="C561" t="s">
        <v>530</v>
      </c>
      <c r="D561" t="s">
        <v>534</v>
      </c>
      <c r="E561" s="52">
        <v>43783</v>
      </c>
      <c r="F561" s="52">
        <v>43788</v>
      </c>
      <c r="G561">
        <v>22.7</v>
      </c>
      <c r="H561">
        <v>349</v>
      </c>
      <c r="I561">
        <f>PivotTables3!$G561*PivotTables3!$H561</f>
        <v>7922.3</v>
      </c>
    </row>
    <row r="562" spans="1:9" x14ac:dyDescent="0.2">
      <c r="A562" t="s">
        <v>574</v>
      </c>
      <c r="B562" t="s">
        <v>536</v>
      </c>
      <c r="C562" t="s">
        <v>536</v>
      </c>
      <c r="D562" t="s">
        <v>534</v>
      </c>
      <c r="E562" s="52">
        <v>43677</v>
      </c>
      <c r="F562" s="52">
        <v>43682</v>
      </c>
      <c r="G562">
        <v>5.7</v>
      </c>
      <c r="H562">
        <v>349</v>
      </c>
      <c r="I562">
        <f>PivotTables3!$G562*PivotTables3!$H562</f>
        <v>1989.3</v>
      </c>
    </row>
    <row r="563" spans="1:9" x14ac:dyDescent="0.2">
      <c r="A563" t="s">
        <v>598</v>
      </c>
      <c r="B563" t="s">
        <v>536</v>
      </c>
      <c r="C563" t="s">
        <v>562</v>
      </c>
      <c r="D563" t="s">
        <v>534</v>
      </c>
      <c r="E563" s="52">
        <v>43637</v>
      </c>
      <c r="F563" s="52">
        <v>43637</v>
      </c>
      <c r="G563">
        <v>21.4</v>
      </c>
      <c r="H563">
        <v>349</v>
      </c>
      <c r="I563">
        <f>PivotTables3!$G563*PivotTables3!$H563</f>
        <v>7468.5999999999995</v>
      </c>
    </row>
    <row r="564" spans="1:9" x14ac:dyDescent="0.2">
      <c r="A564" t="s">
        <v>598</v>
      </c>
      <c r="B564" t="s">
        <v>529</v>
      </c>
      <c r="C564" t="s">
        <v>537</v>
      </c>
      <c r="D564" t="s">
        <v>531</v>
      </c>
      <c r="E564" s="52">
        <v>43488</v>
      </c>
      <c r="F564" s="52">
        <v>43488</v>
      </c>
      <c r="G564">
        <v>18</v>
      </c>
      <c r="H564">
        <v>299</v>
      </c>
      <c r="I564">
        <f>PivotTables3!$G564*PivotTables3!$H564</f>
        <v>5382</v>
      </c>
    </row>
    <row r="565" spans="1:9" x14ac:dyDescent="0.2">
      <c r="A565" t="s">
        <v>552</v>
      </c>
      <c r="B565" t="s">
        <v>525</v>
      </c>
      <c r="C565" t="s">
        <v>559</v>
      </c>
      <c r="D565" t="s">
        <v>549</v>
      </c>
      <c r="E565" s="52">
        <v>43589</v>
      </c>
      <c r="F565" s="52">
        <v>43592</v>
      </c>
      <c r="G565">
        <v>22.5</v>
      </c>
      <c r="H565">
        <v>154.94999999999999</v>
      </c>
      <c r="I565">
        <f>PivotTables3!$G565*PivotTables3!$H565</f>
        <v>3486.3749999999995</v>
      </c>
    </row>
    <row r="566" spans="1:9" x14ac:dyDescent="0.2">
      <c r="A566" t="s">
        <v>575</v>
      </c>
      <c r="B566" t="s">
        <v>533</v>
      </c>
      <c r="C566" t="s">
        <v>548</v>
      </c>
      <c r="D566" t="s">
        <v>534</v>
      </c>
      <c r="E566" s="52">
        <v>43519</v>
      </c>
      <c r="F566" s="52">
        <v>43519</v>
      </c>
      <c r="G566">
        <v>10.1</v>
      </c>
      <c r="H566">
        <v>349</v>
      </c>
      <c r="I566">
        <f>PivotTables3!$G566*PivotTables3!$H566</f>
        <v>3524.9</v>
      </c>
    </row>
    <row r="567" spans="1:9" x14ac:dyDescent="0.2">
      <c r="A567" t="s">
        <v>532</v>
      </c>
      <c r="B567" t="s">
        <v>540</v>
      </c>
      <c r="C567" t="s">
        <v>526</v>
      </c>
      <c r="D567" t="s">
        <v>534</v>
      </c>
      <c r="E567" s="52">
        <v>43760</v>
      </c>
      <c r="F567" s="52">
        <v>43764</v>
      </c>
      <c r="G567">
        <v>22.8</v>
      </c>
      <c r="H567">
        <v>349</v>
      </c>
      <c r="I567">
        <f>PivotTables3!$G567*PivotTables3!$H567</f>
        <v>7957.2</v>
      </c>
    </row>
    <row r="568" spans="1:9" x14ac:dyDescent="0.2">
      <c r="A568" t="s">
        <v>614</v>
      </c>
      <c r="B568" t="s">
        <v>533</v>
      </c>
      <c r="C568" t="s">
        <v>530</v>
      </c>
      <c r="D568" t="s">
        <v>557</v>
      </c>
      <c r="E568" s="52">
        <v>43773</v>
      </c>
      <c r="F568" s="52">
        <v>43777</v>
      </c>
      <c r="G568">
        <v>20</v>
      </c>
      <c r="H568">
        <v>329.25</v>
      </c>
      <c r="I568">
        <f>PivotTables3!$G568*PivotTables3!$H568</f>
        <v>6585</v>
      </c>
    </row>
    <row r="569" spans="1:9" x14ac:dyDescent="0.2">
      <c r="A569" t="s">
        <v>585</v>
      </c>
      <c r="B569" t="s">
        <v>525</v>
      </c>
      <c r="C569" t="s">
        <v>536</v>
      </c>
      <c r="D569" t="s">
        <v>566</v>
      </c>
      <c r="E569" s="52">
        <v>43761</v>
      </c>
      <c r="F569" s="52">
        <v>43761</v>
      </c>
      <c r="G569">
        <v>5.8</v>
      </c>
      <c r="H569">
        <v>325</v>
      </c>
      <c r="I569">
        <f>PivotTables3!$G569*PivotTables3!$H569</f>
        <v>1885</v>
      </c>
    </row>
    <row r="570" spans="1:9" x14ac:dyDescent="0.2">
      <c r="A570" t="s">
        <v>611</v>
      </c>
      <c r="B570" t="s">
        <v>536</v>
      </c>
      <c r="C570" t="s">
        <v>559</v>
      </c>
      <c r="D570" t="s">
        <v>531</v>
      </c>
      <c r="E570" s="52">
        <v>43738</v>
      </c>
      <c r="F570" s="52">
        <v>43743</v>
      </c>
      <c r="G570">
        <v>9.6999999999999993</v>
      </c>
      <c r="H570">
        <v>299</v>
      </c>
      <c r="I570">
        <f>PivotTables3!$G570*PivotTables3!$H570</f>
        <v>2900.2999999999997</v>
      </c>
    </row>
    <row r="571" spans="1:9" x14ac:dyDescent="0.2">
      <c r="A571" t="s">
        <v>545</v>
      </c>
      <c r="B571" t="s">
        <v>529</v>
      </c>
      <c r="C571" t="s">
        <v>553</v>
      </c>
      <c r="D571" t="s">
        <v>534</v>
      </c>
      <c r="E571" s="52">
        <v>43554</v>
      </c>
      <c r="F571" s="52">
        <v>43559</v>
      </c>
      <c r="G571">
        <v>16</v>
      </c>
      <c r="H571">
        <v>349</v>
      </c>
      <c r="I571">
        <f>PivotTables3!$G571*PivotTables3!$H571</f>
        <v>5584</v>
      </c>
    </row>
    <row r="572" spans="1:9" x14ac:dyDescent="0.2">
      <c r="A572" t="s">
        <v>576</v>
      </c>
      <c r="B572" t="s">
        <v>525</v>
      </c>
      <c r="C572" t="s">
        <v>530</v>
      </c>
      <c r="D572" t="s">
        <v>538</v>
      </c>
      <c r="E572" s="52">
        <v>43562</v>
      </c>
      <c r="F572" s="52">
        <v>43568</v>
      </c>
      <c r="G572">
        <v>8.1</v>
      </c>
      <c r="H572">
        <v>295.19</v>
      </c>
      <c r="I572">
        <f>PivotTables3!$G572*PivotTables3!$H572</f>
        <v>2391.0389999999998</v>
      </c>
    </row>
    <row r="573" spans="1:9" x14ac:dyDescent="0.2">
      <c r="A573" t="s">
        <v>611</v>
      </c>
      <c r="B573" t="s">
        <v>536</v>
      </c>
      <c r="C573" t="s">
        <v>536</v>
      </c>
      <c r="D573" t="s">
        <v>531</v>
      </c>
      <c r="E573" s="52">
        <v>43742</v>
      </c>
      <c r="F573" s="52">
        <v>43745</v>
      </c>
      <c r="G573">
        <v>10.8</v>
      </c>
      <c r="H573">
        <v>299</v>
      </c>
      <c r="I573">
        <f>PivotTables3!$G573*PivotTables3!$H573</f>
        <v>3229.2000000000003</v>
      </c>
    </row>
    <row r="574" spans="1:9" x14ac:dyDescent="0.2">
      <c r="A574" t="s">
        <v>603</v>
      </c>
      <c r="B574" t="s">
        <v>533</v>
      </c>
      <c r="C574" t="s">
        <v>526</v>
      </c>
      <c r="D574" t="s">
        <v>531</v>
      </c>
      <c r="E574" s="52">
        <v>43662</v>
      </c>
      <c r="F574" s="52">
        <v>43665</v>
      </c>
      <c r="G574">
        <v>6.2</v>
      </c>
      <c r="H574">
        <v>299</v>
      </c>
      <c r="I574">
        <f>PivotTables3!$G574*PivotTables3!$H574</f>
        <v>1853.8</v>
      </c>
    </row>
    <row r="575" spans="1:9" x14ac:dyDescent="0.2">
      <c r="A575" t="s">
        <v>591</v>
      </c>
      <c r="B575" t="s">
        <v>533</v>
      </c>
      <c r="C575" t="s">
        <v>553</v>
      </c>
      <c r="D575" t="s">
        <v>549</v>
      </c>
      <c r="E575" s="52">
        <v>43638</v>
      </c>
      <c r="F575" s="52">
        <v>43643</v>
      </c>
      <c r="G575">
        <v>23.3</v>
      </c>
      <c r="H575">
        <v>154.94999999999999</v>
      </c>
      <c r="I575">
        <f>PivotTables3!$G575*PivotTables3!$H575</f>
        <v>3610.335</v>
      </c>
    </row>
    <row r="576" spans="1:9" x14ac:dyDescent="0.2">
      <c r="A576" t="s">
        <v>590</v>
      </c>
      <c r="B576" t="s">
        <v>540</v>
      </c>
      <c r="C576" t="s">
        <v>548</v>
      </c>
      <c r="D576" t="s">
        <v>543</v>
      </c>
      <c r="E576" s="52">
        <v>43597</v>
      </c>
      <c r="F576" s="52">
        <v>43597</v>
      </c>
      <c r="G576">
        <v>8.5</v>
      </c>
      <c r="H576">
        <v>285.99</v>
      </c>
      <c r="I576">
        <f>PivotTables3!$G576*PivotTables3!$H576</f>
        <v>2430.915</v>
      </c>
    </row>
    <row r="577" spans="1:9" x14ac:dyDescent="0.2">
      <c r="A577" t="s">
        <v>586</v>
      </c>
      <c r="B577" t="s">
        <v>525</v>
      </c>
      <c r="C577" t="s">
        <v>553</v>
      </c>
      <c r="D577" t="s">
        <v>566</v>
      </c>
      <c r="E577" s="52">
        <v>43568</v>
      </c>
      <c r="F577" s="52">
        <v>43574</v>
      </c>
      <c r="G577">
        <v>18.600000000000001</v>
      </c>
      <c r="H577">
        <v>325</v>
      </c>
      <c r="I577">
        <f>PivotTables3!$G577*PivotTables3!$H577</f>
        <v>6045.0000000000009</v>
      </c>
    </row>
    <row r="578" spans="1:9" x14ac:dyDescent="0.2">
      <c r="A578" t="s">
        <v>600</v>
      </c>
      <c r="B578" t="s">
        <v>540</v>
      </c>
      <c r="C578" t="s">
        <v>551</v>
      </c>
      <c r="D578" t="s">
        <v>527</v>
      </c>
      <c r="E578" s="52">
        <v>43622</v>
      </c>
      <c r="F578" s="52">
        <v>43624</v>
      </c>
      <c r="G578">
        <v>17.8</v>
      </c>
      <c r="H578">
        <v>99.99</v>
      </c>
      <c r="I578">
        <f>PivotTables3!$G578*PivotTables3!$H578</f>
        <v>1779.8219999999999</v>
      </c>
    </row>
    <row r="579" spans="1:9" x14ac:dyDescent="0.2">
      <c r="A579" t="s">
        <v>565</v>
      </c>
      <c r="B579" t="s">
        <v>533</v>
      </c>
      <c r="C579" t="s">
        <v>530</v>
      </c>
      <c r="D579" t="s">
        <v>531</v>
      </c>
      <c r="E579" s="52">
        <v>43493</v>
      </c>
      <c r="F579" s="52">
        <v>43499</v>
      </c>
      <c r="G579">
        <v>20.2</v>
      </c>
      <c r="H579">
        <v>299</v>
      </c>
      <c r="I579">
        <f>PivotTables3!$G579*PivotTables3!$H579</f>
        <v>6039.8</v>
      </c>
    </row>
    <row r="580" spans="1:9" x14ac:dyDescent="0.2">
      <c r="A580" t="s">
        <v>614</v>
      </c>
      <c r="B580" t="s">
        <v>529</v>
      </c>
      <c r="C580" t="s">
        <v>553</v>
      </c>
      <c r="D580" t="s">
        <v>534</v>
      </c>
      <c r="E580" s="52">
        <v>43576</v>
      </c>
      <c r="F580" s="52">
        <v>43577</v>
      </c>
      <c r="G580">
        <v>11.8</v>
      </c>
      <c r="H580">
        <v>349</v>
      </c>
      <c r="I580">
        <f>PivotTables3!$G580*PivotTables3!$H580</f>
        <v>4118.2</v>
      </c>
    </row>
    <row r="581" spans="1:9" x14ac:dyDescent="0.2">
      <c r="A581" t="s">
        <v>594</v>
      </c>
      <c r="B581" t="s">
        <v>525</v>
      </c>
      <c r="C581" t="s">
        <v>537</v>
      </c>
      <c r="D581" t="s">
        <v>531</v>
      </c>
      <c r="E581" s="52">
        <v>43654</v>
      </c>
      <c r="F581" s="52">
        <v>43660</v>
      </c>
      <c r="G581">
        <v>8.8000000000000007</v>
      </c>
      <c r="H581">
        <v>299</v>
      </c>
      <c r="I581">
        <f>PivotTables3!$G581*PivotTables3!$H581</f>
        <v>2631.2000000000003</v>
      </c>
    </row>
    <row r="582" spans="1:9" x14ac:dyDescent="0.2">
      <c r="A582" t="s">
        <v>567</v>
      </c>
      <c r="B582" t="s">
        <v>529</v>
      </c>
      <c r="C582" t="s">
        <v>536</v>
      </c>
      <c r="D582" t="s">
        <v>534</v>
      </c>
      <c r="E582" s="52">
        <v>43585</v>
      </c>
      <c r="F582" s="52">
        <v>43586</v>
      </c>
      <c r="G582">
        <v>23.2</v>
      </c>
      <c r="H582">
        <v>349</v>
      </c>
      <c r="I582">
        <f>PivotTables3!$G582*PivotTables3!$H582</f>
        <v>8096.8</v>
      </c>
    </row>
    <row r="583" spans="1:9" x14ac:dyDescent="0.2">
      <c r="A583" t="s">
        <v>569</v>
      </c>
      <c r="B583" t="s">
        <v>536</v>
      </c>
      <c r="C583" t="s">
        <v>537</v>
      </c>
      <c r="D583" t="s">
        <v>557</v>
      </c>
      <c r="E583" s="52">
        <v>43599</v>
      </c>
      <c r="F583" s="52">
        <v>43601</v>
      </c>
      <c r="G583">
        <v>19.100000000000001</v>
      </c>
      <c r="H583">
        <v>329.25</v>
      </c>
      <c r="I583">
        <f>PivotTables3!$G583*PivotTables3!$H583</f>
        <v>6288.6750000000002</v>
      </c>
    </row>
    <row r="584" spans="1:9" x14ac:dyDescent="0.2">
      <c r="A584" t="s">
        <v>561</v>
      </c>
      <c r="B584" t="s">
        <v>529</v>
      </c>
      <c r="C584" t="s">
        <v>551</v>
      </c>
      <c r="D584" t="s">
        <v>531</v>
      </c>
      <c r="E584" s="52">
        <v>43692</v>
      </c>
      <c r="F584" s="52">
        <v>43694</v>
      </c>
      <c r="G584">
        <v>7.3</v>
      </c>
      <c r="H584">
        <v>299</v>
      </c>
      <c r="I584">
        <f>PivotTables3!$G584*PivotTables3!$H584</f>
        <v>2182.6999999999998</v>
      </c>
    </row>
    <row r="585" spans="1:9" x14ac:dyDescent="0.2">
      <c r="A585" t="s">
        <v>596</v>
      </c>
      <c r="B585" t="s">
        <v>525</v>
      </c>
      <c r="C585" t="s">
        <v>536</v>
      </c>
      <c r="D585" t="s">
        <v>541</v>
      </c>
      <c r="E585" s="52">
        <v>43674</v>
      </c>
      <c r="F585" s="52">
        <v>43674</v>
      </c>
      <c r="G585">
        <v>21.1</v>
      </c>
      <c r="H585">
        <v>134.99</v>
      </c>
      <c r="I585">
        <f>PivotTables3!$G585*PivotTables3!$H585</f>
        <v>2848.2890000000002</v>
      </c>
    </row>
    <row r="586" spans="1:9" x14ac:dyDescent="0.2">
      <c r="A586" t="s">
        <v>567</v>
      </c>
      <c r="B586" t="s">
        <v>529</v>
      </c>
      <c r="C586" t="s">
        <v>559</v>
      </c>
      <c r="D586" t="s">
        <v>527</v>
      </c>
      <c r="E586" s="52">
        <v>43820</v>
      </c>
      <c r="F586" s="52">
        <v>43823</v>
      </c>
      <c r="G586">
        <v>21.2</v>
      </c>
      <c r="H586">
        <v>99.99</v>
      </c>
      <c r="I586">
        <f>PivotTables3!$G586*PivotTables3!$H586</f>
        <v>2119.788</v>
      </c>
    </row>
    <row r="587" spans="1:9" x14ac:dyDescent="0.2">
      <c r="A587" t="s">
        <v>607</v>
      </c>
      <c r="B587" t="s">
        <v>525</v>
      </c>
      <c r="C587" t="s">
        <v>536</v>
      </c>
      <c r="D587" t="s">
        <v>557</v>
      </c>
      <c r="E587" s="52">
        <v>43564</v>
      </c>
      <c r="F587" s="52">
        <v>43570</v>
      </c>
      <c r="G587">
        <v>7.5</v>
      </c>
      <c r="H587">
        <v>329.25</v>
      </c>
      <c r="I587">
        <f>PivotTables3!$G587*PivotTables3!$H587</f>
        <v>2469.375</v>
      </c>
    </row>
    <row r="588" spans="1:9" x14ac:dyDescent="0.2">
      <c r="A588" t="s">
        <v>618</v>
      </c>
      <c r="B588" t="s">
        <v>536</v>
      </c>
      <c r="C588" t="s">
        <v>526</v>
      </c>
      <c r="D588" t="s">
        <v>527</v>
      </c>
      <c r="E588" s="52">
        <v>43665</v>
      </c>
      <c r="F588" s="52">
        <v>43671</v>
      </c>
      <c r="G588">
        <v>20.5</v>
      </c>
      <c r="H588">
        <v>99.99</v>
      </c>
      <c r="I588">
        <f>PivotTables3!$G588*PivotTables3!$H588</f>
        <v>2049.7950000000001</v>
      </c>
    </row>
    <row r="589" spans="1:9" x14ac:dyDescent="0.2">
      <c r="A589" t="s">
        <v>587</v>
      </c>
      <c r="B589" t="s">
        <v>529</v>
      </c>
      <c r="C589" t="s">
        <v>562</v>
      </c>
      <c r="D589" t="s">
        <v>538</v>
      </c>
      <c r="E589" s="52">
        <v>43668</v>
      </c>
      <c r="F589" s="52">
        <v>43670</v>
      </c>
      <c r="G589">
        <v>8.3000000000000007</v>
      </c>
      <c r="H589">
        <v>295.19</v>
      </c>
      <c r="I589">
        <f>PivotTables3!$G589*PivotTables3!$H589</f>
        <v>2450.0770000000002</v>
      </c>
    </row>
    <row r="590" spans="1:9" x14ac:dyDescent="0.2">
      <c r="A590" t="s">
        <v>584</v>
      </c>
      <c r="B590" t="s">
        <v>525</v>
      </c>
      <c r="C590" t="s">
        <v>559</v>
      </c>
      <c r="D590" t="s">
        <v>534</v>
      </c>
      <c r="E590" s="52">
        <v>43669</v>
      </c>
      <c r="F590" s="52">
        <v>43671</v>
      </c>
      <c r="G590">
        <v>5.6</v>
      </c>
      <c r="H590">
        <v>349</v>
      </c>
      <c r="I590">
        <f>PivotTables3!$G590*PivotTables3!$H590</f>
        <v>1954.3999999999999</v>
      </c>
    </row>
    <row r="591" spans="1:9" x14ac:dyDescent="0.2">
      <c r="A591" t="s">
        <v>600</v>
      </c>
      <c r="B591" t="s">
        <v>536</v>
      </c>
      <c r="C591" t="s">
        <v>562</v>
      </c>
      <c r="D591" t="s">
        <v>543</v>
      </c>
      <c r="E591" s="52">
        <v>43543</v>
      </c>
      <c r="F591" s="52">
        <v>43546</v>
      </c>
      <c r="G591">
        <v>17</v>
      </c>
      <c r="H591">
        <v>285.99</v>
      </c>
      <c r="I591">
        <f>PivotTables3!$G591*PivotTables3!$H591</f>
        <v>4861.83</v>
      </c>
    </row>
    <row r="592" spans="1:9" x14ac:dyDescent="0.2">
      <c r="A592" t="s">
        <v>558</v>
      </c>
      <c r="B592" t="s">
        <v>525</v>
      </c>
      <c r="C592" t="s">
        <v>537</v>
      </c>
      <c r="D592" t="s">
        <v>534</v>
      </c>
      <c r="E592" s="52">
        <v>43764</v>
      </c>
      <c r="F592" s="52">
        <v>43767</v>
      </c>
      <c r="G592">
        <v>6.1</v>
      </c>
      <c r="H592">
        <v>349</v>
      </c>
      <c r="I592">
        <f>PivotTables3!$G592*PivotTables3!$H592</f>
        <v>2128.9</v>
      </c>
    </row>
    <row r="593" spans="1:9" x14ac:dyDescent="0.2">
      <c r="A593" t="s">
        <v>589</v>
      </c>
      <c r="B593" t="s">
        <v>529</v>
      </c>
      <c r="C593" t="s">
        <v>559</v>
      </c>
      <c r="D593" t="s">
        <v>538</v>
      </c>
      <c r="E593" s="52">
        <v>43777</v>
      </c>
      <c r="F593" s="52">
        <v>43778</v>
      </c>
      <c r="G593">
        <v>12</v>
      </c>
      <c r="H593">
        <v>295.19</v>
      </c>
      <c r="I593">
        <f>PivotTables3!$G593*PivotTables3!$H593</f>
        <v>3542.2799999999997</v>
      </c>
    </row>
    <row r="594" spans="1:9" x14ac:dyDescent="0.2">
      <c r="A594" t="s">
        <v>535</v>
      </c>
      <c r="B594" t="s">
        <v>525</v>
      </c>
      <c r="C594" t="s">
        <v>536</v>
      </c>
      <c r="D594" t="s">
        <v>549</v>
      </c>
      <c r="E594" s="52">
        <v>43776</v>
      </c>
      <c r="F594" s="52">
        <v>43776</v>
      </c>
      <c r="G594">
        <v>6.5</v>
      </c>
      <c r="H594">
        <v>154.94999999999999</v>
      </c>
      <c r="I594">
        <f>PivotTables3!$G594*PivotTables3!$H594</f>
        <v>1007.175</v>
      </c>
    </row>
    <row r="595" spans="1:9" x14ac:dyDescent="0.2">
      <c r="A595" t="s">
        <v>595</v>
      </c>
      <c r="B595" t="s">
        <v>525</v>
      </c>
      <c r="C595" t="s">
        <v>562</v>
      </c>
      <c r="D595" t="s">
        <v>527</v>
      </c>
      <c r="E595" s="52">
        <v>43480</v>
      </c>
      <c r="F595" s="52">
        <v>43481</v>
      </c>
      <c r="G595">
        <v>15.2</v>
      </c>
      <c r="H595">
        <v>99.99</v>
      </c>
      <c r="I595">
        <f>PivotTables3!$G595*PivotTables3!$H595</f>
        <v>1519.848</v>
      </c>
    </row>
    <row r="596" spans="1:9" x14ac:dyDescent="0.2">
      <c r="A596" t="s">
        <v>620</v>
      </c>
      <c r="B596" t="s">
        <v>529</v>
      </c>
      <c r="C596" t="s">
        <v>559</v>
      </c>
      <c r="D596" t="s">
        <v>527</v>
      </c>
      <c r="E596" s="52">
        <v>43542</v>
      </c>
      <c r="F596" s="52">
        <v>43548</v>
      </c>
      <c r="G596">
        <v>6.2</v>
      </c>
      <c r="H596">
        <v>99.99</v>
      </c>
      <c r="I596">
        <f>PivotTables3!$G596*PivotTables3!$H596</f>
        <v>619.93799999999999</v>
      </c>
    </row>
    <row r="597" spans="1:9" x14ac:dyDescent="0.2">
      <c r="A597" t="s">
        <v>552</v>
      </c>
      <c r="B597" t="s">
        <v>536</v>
      </c>
      <c r="C597" t="s">
        <v>551</v>
      </c>
      <c r="D597" t="s">
        <v>543</v>
      </c>
      <c r="E597" s="52">
        <v>43613</v>
      </c>
      <c r="F597" s="52">
        <v>43614</v>
      </c>
      <c r="G597">
        <v>17.899999999999999</v>
      </c>
      <c r="H597">
        <v>285.99</v>
      </c>
      <c r="I597">
        <f>PivotTables3!$G597*PivotTables3!$H597</f>
        <v>5119.2209999999995</v>
      </c>
    </row>
    <row r="598" spans="1:9" x14ac:dyDescent="0.2">
      <c r="A598" t="s">
        <v>584</v>
      </c>
      <c r="B598" t="s">
        <v>536</v>
      </c>
      <c r="C598" t="s">
        <v>536</v>
      </c>
      <c r="D598" t="s">
        <v>566</v>
      </c>
      <c r="E598" s="52">
        <v>43521</v>
      </c>
      <c r="F598" s="52">
        <v>43522</v>
      </c>
      <c r="G598">
        <v>9.1</v>
      </c>
      <c r="H598">
        <v>325</v>
      </c>
      <c r="I598">
        <f>PivotTables3!$G598*PivotTables3!$H598</f>
        <v>2957.5</v>
      </c>
    </row>
    <row r="599" spans="1:9" x14ac:dyDescent="0.2">
      <c r="A599" t="s">
        <v>612</v>
      </c>
      <c r="B599" t="s">
        <v>540</v>
      </c>
      <c r="C599" t="s">
        <v>559</v>
      </c>
      <c r="D599" t="s">
        <v>549</v>
      </c>
      <c r="E599" s="52">
        <v>43794</v>
      </c>
      <c r="F599" s="52">
        <v>43797</v>
      </c>
      <c r="G599">
        <v>6.3</v>
      </c>
      <c r="H599">
        <v>154.94999999999999</v>
      </c>
      <c r="I599">
        <f>PivotTables3!$G599*PivotTables3!$H599</f>
        <v>976.18499999999995</v>
      </c>
    </row>
    <row r="600" spans="1:9" x14ac:dyDescent="0.2">
      <c r="A600" t="s">
        <v>611</v>
      </c>
      <c r="B600" t="s">
        <v>536</v>
      </c>
      <c r="C600" t="s">
        <v>548</v>
      </c>
      <c r="D600" t="s">
        <v>543</v>
      </c>
      <c r="E600" s="52">
        <v>43814</v>
      </c>
      <c r="F600" s="52">
        <v>43820</v>
      </c>
      <c r="G600">
        <v>22.2</v>
      </c>
      <c r="H600">
        <v>285.99</v>
      </c>
      <c r="I600">
        <f>PivotTables3!$G600*PivotTables3!$H600</f>
        <v>6348.9780000000001</v>
      </c>
    </row>
    <row r="601" spans="1:9" x14ac:dyDescent="0.2">
      <c r="A601" t="s">
        <v>578</v>
      </c>
      <c r="B601" t="s">
        <v>529</v>
      </c>
      <c r="C601" t="s">
        <v>559</v>
      </c>
      <c r="D601" t="s">
        <v>527</v>
      </c>
      <c r="E601" s="52">
        <v>43593</v>
      </c>
      <c r="F601" s="52">
        <v>43594</v>
      </c>
      <c r="G601">
        <v>7.3</v>
      </c>
      <c r="H601">
        <v>99.99</v>
      </c>
      <c r="I601">
        <f>PivotTables3!$G601*PivotTables3!$H601</f>
        <v>729.92699999999991</v>
      </c>
    </row>
    <row r="602" spans="1:9" x14ac:dyDescent="0.2">
      <c r="A602" t="s">
        <v>567</v>
      </c>
      <c r="B602" t="s">
        <v>533</v>
      </c>
      <c r="C602" t="s">
        <v>551</v>
      </c>
      <c r="D602" t="s">
        <v>534</v>
      </c>
      <c r="E602" s="52">
        <v>43471</v>
      </c>
      <c r="F602" s="52">
        <v>43475</v>
      </c>
      <c r="G602">
        <v>20.5</v>
      </c>
      <c r="H602">
        <v>349</v>
      </c>
      <c r="I602">
        <f>PivotTables3!$G602*PivotTables3!$H602</f>
        <v>7154.5</v>
      </c>
    </row>
    <row r="603" spans="1:9" x14ac:dyDescent="0.2">
      <c r="A603" t="s">
        <v>614</v>
      </c>
      <c r="B603" t="s">
        <v>533</v>
      </c>
      <c r="C603" t="s">
        <v>559</v>
      </c>
      <c r="D603" t="s">
        <v>543</v>
      </c>
      <c r="E603" s="52">
        <v>43543</v>
      </c>
      <c r="F603" s="52">
        <v>43547</v>
      </c>
      <c r="G603">
        <v>23.8</v>
      </c>
      <c r="H603">
        <v>285.99</v>
      </c>
      <c r="I603">
        <f>PivotTables3!$G603*PivotTables3!$H603</f>
        <v>6806.5620000000008</v>
      </c>
    </row>
    <row r="604" spans="1:9" x14ac:dyDescent="0.2">
      <c r="A604" t="s">
        <v>578</v>
      </c>
      <c r="B604" t="s">
        <v>533</v>
      </c>
      <c r="C604" t="s">
        <v>562</v>
      </c>
      <c r="D604" t="s">
        <v>531</v>
      </c>
      <c r="E604" s="52">
        <v>43482</v>
      </c>
      <c r="F604" s="52">
        <v>43483</v>
      </c>
      <c r="G604">
        <v>6.3</v>
      </c>
      <c r="H604">
        <v>299</v>
      </c>
      <c r="I604">
        <f>PivotTables3!$G604*PivotTables3!$H604</f>
        <v>1883.7</v>
      </c>
    </row>
    <row r="605" spans="1:9" x14ac:dyDescent="0.2">
      <c r="A605" t="s">
        <v>593</v>
      </c>
      <c r="B605" t="s">
        <v>529</v>
      </c>
      <c r="C605" t="s">
        <v>526</v>
      </c>
      <c r="D605" t="s">
        <v>541</v>
      </c>
      <c r="E605" s="52">
        <v>43670</v>
      </c>
      <c r="F605" s="52">
        <v>43676</v>
      </c>
      <c r="G605">
        <v>5.5</v>
      </c>
      <c r="H605">
        <v>134.99</v>
      </c>
      <c r="I605">
        <f>PivotTables3!$G605*PivotTables3!$H605</f>
        <v>742.44500000000005</v>
      </c>
    </row>
    <row r="606" spans="1:9" x14ac:dyDescent="0.2">
      <c r="A606" t="s">
        <v>578</v>
      </c>
      <c r="B606" t="s">
        <v>536</v>
      </c>
      <c r="C606" t="s">
        <v>559</v>
      </c>
      <c r="D606" t="s">
        <v>566</v>
      </c>
      <c r="E606" s="52">
        <v>43730</v>
      </c>
      <c r="F606" s="52">
        <v>43730</v>
      </c>
      <c r="G606">
        <v>13.3</v>
      </c>
      <c r="H606">
        <v>325</v>
      </c>
      <c r="I606">
        <f>PivotTables3!$G606*PivotTables3!$H606</f>
        <v>4322.5</v>
      </c>
    </row>
    <row r="607" spans="1:9" x14ac:dyDescent="0.2">
      <c r="A607" t="s">
        <v>572</v>
      </c>
      <c r="B607" t="s">
        <v>525</v>
      </c>
      <c r="C607" t="s">
        <v>536</v>
      </c>
      <c r="D607" t="s">
        <v>531</v>
      </c>
      <c r="E607" s="52">
        <v>43753</v>
      </c>
      <c r="F607" s="52">
        <v>43754</v>
      </c>
      <c r="G607">
        <v>10.9</v>
      </c>
      <c r="H607">
        <v>299</v>
      </c>
      <c r="I607">
        <f>PivotTables3!$G607*PivotTables3!$H607</f>
        <v>3259.1</v>
      </c>
    </row>
    <row r="608" spans="1:9" x14ac:dyDescent="0.2">
      <c r="A608" t="s">
        <v>607</v>
      </c>
      <c r="B608" t="s">
        <v>525</v>
      </c>
      <c r="C608" t="s">
        <v>551</v>
      </c>
      <c r="D608" t="s">
        <v>543</v>
      </c>
      <c r="E608" s="52">
        <v>43669</v>
      </c>
      <c r="F608" s="52">
        <v>43671</v>
      </c>
      <c r="G608">
        <v>10.9</v>
      </c>
      <c r="H608">
        <v>285.99</v>
      </c>
      <c r="I608">
        <f>PivotTables3!$G608*PivotTables3!$H608</f>
        <v>3117.2910000000002</v>
      </c>
    </row>
    <row r="609" spans="1:9" x14ac:dyDescent="0.2">
      <c r="A609" t="s">
        <v>620</v>
      </c>
      <c r="B609" t="s">
        <v>529</v>
      </c>
      <c r="C609" t="s">
        <v>562</v>
      </c>
      <c r="D609" t="s">
        <v>538</v>
      </c>
      <c r="E609" s="52">
        <v>43482</v>
      </c>
      <c r="F609" s="52">
        <v>43484</v>
      </c>
      <c r="G609">
        <v>7.4</v>
      </c>
      <c r="H609">
        <v>295.19</v>
      </c>
      <c r="I609">
        <f>PivotTables3!$G609*PivotTables3!$H609</f>
        <v>2184.4059999999999</v>
      </c>
    </row>
    <row r="610" spans="1:9" x14ac:dyDescent="0.2">
      <c r="A610" t="s">
        <v>598</v>
      </c>
      <c r="B610" t="s">
        <v>533</v>
      </c>
      <c r="C610" t="s">
        <v>553</v>
      </c>
      <c r="D610" t="s">
        <v>538</v>
      </c>
      <c r="E610" s="52">
        <v>43685</v>
      </c>
      <c r="F610" s="52">
        <v>43691</v>
      </c>
      <c r="G610">
        <v>9</v>
      </c>
      <c r="H610">
        <v>295.19</v>
      </c>
      <c r="I610">
        <f>PivotTables3!$G610*PivotTables3!$H610</f>
        <v>2656.71</v>
      </c>
    </row>
    <row r="611" spans="1:9" x14ac:dyDescent="0.2">
      <c r="A611" t="s">
        <v>603</v>
      </c>
      <c r="B611" t="s">
        <v>533</v>
      </c>
      <c r="C611" t="s">
        <v>526</v>
      </c>
      <c r="D611" t="s">
        <v>566</v>
      </c>
      <c r="E611" s="52">
        <v>43767</v>
      </c>
      <c r="F611" s="52">
        <v>43773</v>
      </c>
      <c r="G611">
        <v>24.8</v>
      </c>
      <c r="H611">
        <v>325</v>
      </c>
      <c r="I611">
        <f>PivotTables3!$G611*PivotTables3!$H611</f>
        <v>8060</v>
      </c>
    </row>
    <row r="612" spans="1:9" x14ac:dyDescent="0.2">
      <c r="A612" t="s">
        <v>555</v>
      </c>
      <c r="B612" t="s">
        <v>525</v>
      </c>
      <c r="C612" t="s">
        <v>562</v>
      </c>
      <c r="D612" t="s">
        <v>566</v>
      </c>
      <c r="E612" s="52">
        <v>43607</v>
      </c>
      <c r="F612" s="52">
        <v>43609</v>
      </c>
      <c r="G612">
        <v>24.4</v>
      </c>
      <c r="H612">
        <v>325</v>
      </c>
      <c r="I612">
        <f>PivotTables3!$G612*PivotTables3!$H612</f>
        <v>7929.9999999999991</v>
      </c>
    </row>
    <row r="613" spans="1:9" x14ac:dyDescent="0.2">
      <c r="A613" t="s">
        <v>614</v>
      </c>
      <c r="B613" t="s">
        <v>525</v>
      </c>
      <c r="C613" t="s">
        <v>559</v>
      </c>
      <c r="D613" t="s">
        <v>527</v>
      </c>
      <c r="E613" s="52">
        <v>43736</v>
      </c>
      <c r="F613" s="52">
        <v>43736</v>
      </c>
      <c r="G613">
        <v>18.7</v>
      </c>
      <c r="H613">
        <v>99.99</v>
      </c>
      <c r="I613">
        <f>PivotTables3!$G613*PivotTables3!$H613</f>
        <v>1869.8129999999999</v>
      </c>
    </row>
    <row r="614" spans="1:9" x14ac:dyDescent="0.2">
      <c r="A614" t="s">
        <v>601</v>
      </c>
      <c r="B614" t="s">
        <v>529</v>
      </c>
      <c r="C614" t="s">
        <v>551</v>
      </c>
      <c r="D614" t="s">
        <v>531</v>
      </c>
      <c r="E614" s="52">
        <v>43490</v>
      </c>
      <c r="F614" s="52">
        <v>43492</v>
      </c>
      <c r="G614">
        <v>19.8</v>
      </c>
      <c r="H614">
        <v>299</v>
      </c>
      <c r="I614">
        <f>PivotTables3!$G614*PivotTables3!$H614</f>
        <v>5920.2</v>
      </c>
    </row>
    <row r="615" spans="1:9" x14ac:dyDescent="0.2">
      <c r="A615" t="s">
        <v>563</v>
      </c>
      <c r="B615" t="s">
        <v>529</v>
      </c>
      <c r="C615" t="s">
        <v>548</v>
      </c>
      <c r="D615" t="s">
        <v>527</v>
      </c>
      <c r="E615" s="52">
        <v>43780</v>
      </c>
      <c r="F615" s="52">
        <v>43785</v>
      </c>
      <c r="G615">
        <v>6.1</v>
      </c>
      <c r="H615">
        <v>99.99</v>
      </c>
      <c r="I615">
        <f>PivotTables3!$G615*PivotTables3!$H615</f>
        <v>609.93899999999996</v>
      </c>
    </row>
    <row r="616" spans="1:9" x14ac:dyDescent="0.2">
      <c r="A616" t="s">
        <v>592</v>
      </c>
      <c r="B616" t="s">
        <v>533</v>
      </c>
      <c r="C616" t="s">
        <v>562</v>
      </c>
      <c r="D616" t="s">
        <v>531</v>
      </c>
      <c r="E616" s="52">
        <v>43505</v>
      </c>
      <c r="F616" s="52">
        <v>43511</v>
      </c>
      <c r="G616">
        <v>11.9</v>
      </c>
      <c r="H616">
        <v>299</v>
      </c>
      <c r="I616">
        <f>PivotTables3!$G616*PivotTables3!$H616</f>
        <v>3558.1</v>
      </c>
    </row>
    <row r="617" spans="1:9" x14ac:dyDescent="0.2">
      <c r="A617" t="s">
        <v>589</v>
      </c>
      <c r="B617" t="s">
        <v>529</v>
      </c>
      <c r="C617" t="s">
        <v>562</v>
      </c>
      <c r="D617" t="s">
        <v>543</v>
      </c>
      <c r="E617" s="52">
        <v>43494</v>
      </c>
      <c r="F617" s="52">
        <v>43498</v>
      </c>
      <c r="G617">
        <v>10.7</v>
      </c>
      <c r="H617">
        <v>285.99</v>
      </c>
      <c r="I617">
        <f>PivotTables3!$G617*PivotTables3!$H617</f>
        <v>3060.0929999999998</v>
      </c>
    </row>
    <row r="618" spans="1:9" x14ac:dyDescent="0.2">
      <c r="A618" t="s">
        <v>615</v>
      </c>
      <c r="B618" t="s">
        <v>529</v>
      </c>
      <c r="C618" t="s">
        <v>562</v>
      </c>
      <c r="D618" t="s">
        <v>538</v>
      </c>
      <c r="E618" s="52">
        <v>43608</v>
      </c>
      <c r="F618" s="52">
        <v>43608</v>
      </c>
      <c r="G618">
        <v>19.399999999999999</v>
      </c>
      <c r="H618">
        <v>295.19</v>
      </c>
      <c r="I618">
        <f>PivotTables3!$G618*PivotTables3!$H618</f>
        <v>5726.6859999999997</v>
      </c>
    </row>
    <row r="619" spans="1:9" x14ac:dyDescent="0.2">
      <c r="A619" t="s">
        <v>565</v>
      </c>
      <c r="B619" t="s">
        <v>529</v>
      </c>
      <c r="C619" t="s">
        <v>526</v>
      </c>
      <c r="D619" t="s">
        <v>566</v>
      </c>
      <c r="E619" s="52">
        <v>43474</v>
      </c>
      <c r="F619" s="52">
        <v>43475</v>
      </c>
      <c r="G619">
        <v>8</v>
      </c>
      <c r="H619">
        <v>325</v>
      </c>
      <c r="I619">
        <f>PivotTables3!$G619*PivotTables3!$H619</f>
        <v>2600</v>
      </c>
    </row>
    <row r="620" spans="1:9" x14ac:dyDescent="0.2">
      <c r="A620" t="s">
        <v>618</v>
      </c>
      <c r="B620" t="s">
        <v>533</v>
      </c>
      <c r="C620" t="s">
        <v>562</v>
      </c>
      <c r="D620" t="s">
        <v>543</v>
      </c>
      <c r="E620" s="52">
        <v>43645</v>
      </c>
      <c r="F620" s="52">
        <v>43648</v>
      </c>
      <c r="G620">
        <v>12.4</v>
      </c>
      <c r="H620">
        <v>285.99</v>
      </c>
      <c r="I620">
        <f>PivotTables3!$G620*PivotTables3!$H620</f>
        <v>3546.2760000000003</v>
      </c>
    </row>
    <row r="621" spans="1:9" x14ac:dyDescent="0.2">
      <c r="A621" t="s">
        <v>615</v>
      </c>
      <c r="B621" t="s">
        <v>525</v>
      </c>
      <c r="C621" t="s">
        <v>553</v>
      </c>
      <c r="D621" t="s">
        <v>549</v>
      </c>
      <c r="E621" s="52">
        <v>43710</v>
      </c>
      <c r="F621" s="52">
        <v>43714</v>
      </c>
      <c r="G621">
        <v>10.4</v>
      </c>
      <c r="H621">
        <v>154.94999999999999</v>
      </c>
      <c r="I621">
        <f>PivotTables3!$G621*PivotTables3!$H621</f>
        <v>1611.48</v>
      </c>
    </row>
    <row r="622" spans="1:9" x14ac:dyDescent="0.2">
      <c r="A622" t="s">
        <v>544</v>
      </c>
      <c r="B622" t="s">
        <v>536</v>
      </c>
      <c r="C622" t="s">
        <v>548</v>
      </c>
      <c r="D622" t="s">
        <v>549</v>
      </c>
      <c r="E622" s="52">
        <v>43764</v>
      </c>
      <c r="F622" s="52">
        <v>43768</v>
      </c>
      <c r="G622">
        <v>12.5</v>
      </c>
      <c r="H622">
        <v>154.94999999999999</v>
      </c>
      <c r="I622">
        <f>PivotTables3!$G622*PivotTables3!$H622</f>
        <v>1936.8749999999998</v>
      </c>
    </row>
    <row r="623" spans="1:9" x14ac:dyDescent="0.2">
      <c r="A623" t="s">
        <v>603</v>
      </c>
      <c r="B623" t="s">
        <v>536</v>
      </c>
      <c r="C623" t="s">
        <v>562</v>
      </c>
      <c r="D623" t="s">
        <v>543</v>
      </c>
      <c r="E623" s="52">
        <v>43817</v>
      </c>
      <c r="F623" s="52">
        <v>43821</v>
      </c>
      <c r="G623">
        <v>20.100000000000001</v>
      </c>
      <c r="H623">
        <v>285.99</v>
      </c>
      <c r="I623">
        <f>PivotTables3!$G623*PivotTables3!$H623</f>
        <v>5748.3990000000003</v>
      </c>
    </row>
    <row r="624" spans="1:9" x14ac:dyDescent="0.2">
      <c r="A624" t="s">
        <v>563</v>
      </c>
      <c r="B624" t="s">
        <v>536</v>
      </c>
      <c r="C624" t="s">
        <v>562</v>
      </c>
      <c r="D624" t="s">
        <v>549</v>
      </c>
      <c r="E624" s="52">
        <v>43578</v>
      </c>
      <c r="F624" s="52">
        <v>43578</v>
      </c>
      <c r="G624">
        <v>12.1</v>
      </c>
      <c r="H624">
        <v>154.94999999999999</v>
      </c>
      <c r="I624">
        <f>PivotTables3!$G624*PivotTables3!$H624</f>
        <v>1874.8949999999998</v>
      </c>
    </row>
    <row r="625" spans="1:9" x14ac:dyDescent="0.2">
      <c r="A625" t="s">
        <v>606</v>
      </c>
      <c r="B625" t="s">
        <v>540</v>
      </c>
      <c r="C625" t="s">
        <v>551</v>
      </c>
      <c r="D625" t="s">
        <v>557</v>
      </c>
      <c r="E625" s="52">
        <v>43762</v>
      </c>
      <c r="F625" s="52">
        <v>43763</v>
      </c>
      <c r="G625">
        <v>12.4</v>
      </c>
      <c r="H625">
        <v>329.25</v>
      </c>
      <c r="I625">
        <f>PivotTables3!$G625*PivotTables3!$H625</f>
        <v>4082.7000000000003</v>
      </c>
    </row>
    <row r="626" spans="1:9" x14ac:dyDescent="0.2">
      <c r="A626" t="s">
        <v>594</v>
      </c>
      <c r="B626" t="s">
        <v>533</v>
      </c>
      <c r="C626" t="s">
        <v>559</v>
      </c>
      <c r="D626" t="s">
        <v>543</v>
      </c>
      <c r="E626" s="52">
        <v>43783</v>
      </c>
      <c r="F626" s="52">
        <v>43789</v>
      </c>
      <c r="G626">
        <v>22.2</v>
      </c>
      <c r="H626">
        <v>285.99</v>
      </c>
      <c r="I626">
        <f>PivotTables3!$G626*PivotTables3!$H626</f>
        <v>6348.9780000000001</v>
      </c>
    </row>
    <row r="627" spans="1:9" x14ac:dyDescent="0.2">
      <c r="A627" t="s">
        <v>581</v>
      </c>
      <c r="B627" t="s">
        <v>536</v>
      </c>
      <c r="C627" t="s">
        <v>562</v>
      </c>
      <c r="D627" t="s">
        <v>527</v>
      </c>
      <c r="E627" s="52">
        <v>43615</v>
      </c>
      <c r="F627" s="52">
        <v>43620</v>
      </c>
      <c r="G627">
        <v>24.3</v>
      </c>
      <c r="H627">
        <v>99.99</v>
      </c>
      <c r="I627">
        <f>PivotTables3!$G627*PivotTables3!$H627</f>
        <v>2429.7570000000001</v>
      </c>
    </row>
    <row r="628" spans="1:9" x14ac:dyDescent="0.2">
      <c r="A628" t="s">
        <v>565</v>
      </c>
      <c r="B628" t="s">
        <v>540</v>
      </c>
      <c r="C628" t="s">
        <v>530</v>
      </c>
      <c r="D628" t="s">
        <v>531</v>
      </c>
      <c r="E628" s="52">
        <v>43655</v>
      </c>
      <c r="F628" s="52">
        <v>43656</v>
      </c>
      <c r="G628">
        <v>21.1</v>
      </c>
      <c r="H628">
        <v>299</v>
      </c>
      <c r="I628">
        <f>PivotTables3!$G628*PivotTables3!$H628</f>
        <v>6308.9000000000005</v>
      </c>
    </row>
    <row r="629" spans="1:9" x14ac:dyDescent="0.2">
      <c r="A629" t="s">
        <v>617</v>
      </c>
      <c r="B629" t="s">
        <v>529</v>
      </c>
      <c r="C629" t="s">
        <v>536</v>
      </c>
      <c r="D629" t="s">
        <v>538</v>
      </c>
      <c r="E629" s="52">
        <v>43492</v>
      </c>
      <c r="F629" s="52">
        <v>43497</v>
      </c>
      <c r="G629">
        <v>7.9</v>
      </c>
      <c r="H629">
        <v>295.19</v>
      </c>
      <c r="I629">
        <f>PivotTables3!$G629*PivotTables3!$H629</f>
        <v>2332.0010000000002</v>
      </c>
    </row>
    <row r="630" spans="1:9" x14ac:dyDescent="0.2">
      <c r="A630" t="s">
        <v>601</v>
      </c>
      <c r="B630" t="s">
        <v>533</v>
      </c>
      <c r="C630" t="s">
        <v>536</v>
      </c>
      <c r="D630" t="s">
        <v>566</v>
      </c>
      <c r="E630" s="52">
        <v>43546</v>
      </c>
      <c r="F630" s="52">
        <v>43548</v>
      </c>
      <c r="G630">
        <v>9</v>
      </c>
      <c r="H630">
        <v>325</v>
      </c>
      <c r="I630">
        <f>PivotTables3!$G630*PivotTables3!$H630</f>
        <v>2925</v>
      </c>
    </row>
    <row r="631" spans="1:9" x14ac:dyDescent="0.2">
      <c r="A631" t="s">
        <v>621</v>
      </c>
      <c r="B631" t="s">
        <v>536</v>
      </c>
      <c r="C631" t="s">
        <v>536</v>
      </c>
      <c r="D631" t="s">
        <v>543</v>
      </c>
      <c r="E631" s="52">
        <v>43521</v>
      </c>
      <c r="F631" s="52">
        <v>43524</v>
      </c>
      <c r="G631">
        <v>21.8</v>
      </c>
      <c r="H631">
        <v>285.99</v>
      </c>
      <c r="I631">
        <f>PivotTables3!$G631*PivotTables3!$H631</f>
        <v>6234.5820000000003</v>
      </c>
    </row>
    <row r="632" spans="1:9" x14ac:dyDescent="0.2">
      <c r="A632" t="s">
        <v>576</v>
      </c>
      <c r="B632" t="s">
        <v>529</v>
      </c>
      <c r="C632" t="s">
        <v>530</v>
      </c>
      <c r="D632" t="s">
        <v>534</v>
      </c>
      <c r="E632" s="52">
        <v>43798</v>
      </c>
      <c r="F632" s="52">
        <v>43803</v>
      </c>
      <c r="G632">
        <v>5.4</v>
      </c>
      <c r="H632">
        <v>349</v>
      </c>
      <c r="I632">
        <f>PivotTables3!$G632*PivotTables3!$H632</f>
        <v>1884.6000000000001</v>
      </c>
    </row>
    <row r="633" spans="1:9" x14ac:dyDescent="0.2">
      <c r="A633" t="s">
        <v>607</v>
      </c>
      <c r="B633" t="s">
        <v>525</v>
      </c>
      <c r="C633" t="s">
        <v>562</v>
      </c>
      <c r="D633" t="s">
        <v>557</v>
      </c>
      <c r="E633" s="52">
        <v>43637</v>
      </c>
      <c r="F633" s="52">
        <v>43638</v>
      </c>
      <c r="G633">
        <v>22.7</v>
      </c>
      <c r="H633">
        <v>329.25</v>
      </c>
      <c r="I633">
        <f>PivotTables3!$G633*PivotTables3!$H633</f>
        <v>7473.9749999999995</v>
      </c>
    </row>
    <row r="634" spans="1:9" x14ac:dyDescent="0.2">
      <c r="A634" t="s">
        <v>607</v>
      </c>
      <c r="B634" t="s">
        <v>540</v>
      </c>
      <c r="C634" t="s">
        <v>537</v>
      </c>
      <c r="D634" t="s">
        <v>534</v>
      </c>
      <c r="E634" s="52">
        <v>43627</v>
      </c>
      <c r="F634" s="52">
        <v>43631</v>
      </c>
      <c r="G634">
        <v>6.5</v>
      </c>
      <c r="H634">
        <v>349</v>
      </c>
      <c r="I634">
        <f>PivotTables3!$G634*PivotTables3!$H634</f>
        <v>2268.5</v>
      </c>
    </row>
    <row r="635" spans="1:9" x14ac:dyDescent="0.2">
      <c r="A635" t="s">
        <v>603</v>
      </c>
      <c r="B635" t="s">
        <v>525</v>
      </c>
      <c r="C635" t="s">
        <v>559</v>
      </c>
      <c r="D635" t="s">
        <v>541</v>
      </c>
      <c r="E635" s="52">
        <v>43748</v>
      </c>
      <c r="F635" s="52">
        <v>43750</v>
      </c>
      <c r="G635">
        <v>8.1999999999999993</v>
      </c>
      <c r="H635">
        <v>134.99</v>
      </c>
      <c r="I635">
        <f>PivotTables3!$G635*PivotTables3!$H635</f>
        <v>1106.9179999999999</v>
      </c>
    </row>
    <row r="636" spans="1:9" x14ac:dyDescent="0.2">
      <c r="A636" t="s">
        <v>611</v>
      </c>
      <c r="B636" t="s">
        <v>536</v>
      </c>
      <c r="C636" t="s">
        <v>553</v>
      </c>
      <c r="D636" t="s">
        <v>549</v>
      </c>
      <c r="E636" s="52">
        <v>43492</v>
      </c>
      <c r="F636" s="52">
        <v>43492</v>
      </c>
      <c r="G636">
        <v>13.9</v>
      </c>
      <c r="H636">
        <v>154.94999999999999</v>
      </c>
      <c r="I636">
        <f>PivotTables3!$G636*PivotTables3!$H636</f>
        <v>2153.8049999999998</v>
      </c>
    </row>
    <row r="637" spans="1:9" x14ac:dyDescent="0.2">
      <c r="A637" t="s">
        <v>556</v>
      </c>
      <c r="B637" t="s">
        <v>533</v>
      </c>
      <c r="C637" t="s">
        <v>559</v>
      </c>
      <c r="D637" t="s">
        <v>557</v>
      </c>
      <c r="E637" s="52">
        <v>43492</v>
      </c>
      <c r="F637" s="52">
        <v>43498</v>
      </c>
      <c r="G637">
        <v>11.4</v>
      </c>
      <c r="H637">
        <v>329.25</v>
      </c>
      <c r="I637">
        <f>PivotTables3!$G637*PivotTables3!$H637</f>
        <v>3753.4500000000003</v>
      </c>
    </row>
    <row r="638" spans="1:9" x14ac:dyDescent="0.2">
      <c r="A638" t="s">
        <v>572</v>
      </c>
      <c r="B638" t="s">
        <v>533</v>
      </c>
      <c r="C638" t="s">
        <v>551</v>
      </c>
      <c r="D638" t="s">
        <v>557</v>
      </c>
      <c r="E638" s="52">
        <v>43731</v>
      </c>
      <c r="F638" s="52">
        <v>43731</v>
      </c>
      <c r="G638">
        <v>23.6</v>
      </c>
      <c r="H638">
        <v>329.25</v>
      </c>
      <c r="I638">
        <f>PivotTables3!$G638*PivotTables3!$H638</f>
        <v>7770.3</v>
      </c>
    </row>
    <row r="639" spans="1:9" x14ac:dyDescent="0.2">
      <c r="A639" t="s">
        <v>597</v>
      </c>
      <c r="B639" t="s">
        <v>529</v>
      </c>
      <c r="C639" t="s">
        <v>553</v>
      </c>
      <c r="D639" t="s">
        <v>549</v>
      </c>
      <c r="E639" s="52">
        <v>43733</v>
      </c>
      <c r="F639" s="52">
        <v>43735</v>
      </c>
      <c r="G639">
        <v>15.1</v>
      </c>
      <c r="H639">
        <v>154.94999999999999</v>
      </c>
      <c r="I639">
        <f>PivotTables3!$G639*PivotTables3!$H639</f>
        <v>2339.7449999999999</v>
      </c>
    </row>
    <row r="640" spans="1:9" x14ac:dyDescent="0.2">
      <c r="A640" t="s">
        <v>597</v>
      </c>
      <c r="B640" t="s">
        <v>525</v>
      </c>
      <c r="C640" t="s">
        <v>530</v>
      </c>
      <c r="D640" t="s">
        <v>538</v>
      </c>
      <c r="E640" s="52">
        <v>43718</v>
      </c>
      <c r="F640" s="52">
        <v>43721</v>
      </c>
      <c r="G640">
        <v>7.6</v>
      </c>
      <c r="H640">
        <v>295.19</v>
      </c>
      <c r="I640">
        <f>PivotTables3!$G640*PivotTables3!$H640</f>
        <v>2243.444</v>
      </c>
    </row>
    <row r="641" spans="1:9" x14ac:dyDescent="0.2">
      <c r="A641" t="s">
        <v>599</v>
      </c>
      <c r="B641" t="s">
        <v>529</v>
      </c>
      <c r="C641" t="s">
        <v>562</v>
      </c>
      <c r="D641" t="s">
        <v>541</v>
      </c>
      <c r="E641" s="52">
        <v>43580</v>
      </c>
      <c r="F641" s="52">
        <v>43584</v>
      </c>
      <c r="G641">
        <v>15.2</v>
      </c>
      <c r="H641">
        <v>134.99</v>
      </c>
      <c r="I641">
        <f>PivotTables3!$G641*PivotTables3!$H641</f>
        <v>2051.848</v>
      </c>
    </row>
    <row r="642" spans="1:9" x14ac:dyDescent="0.2">
      <c r="A642" t="s">
        <v>528</v>
      </c>
      <c r="B642" t="s">
        <v>536</v>
      </c>
      <c r="C642" t="s">
        <v>551</v>
      </c>
      <c r="D642" t="s">
        <v>527</v>
      </c>
      <c r="E642" s="52">
        <v>43705</v>
      </c>
      <c r="F642" s="52">
        <v>43705</v>
      </c>
      <c r="G642">
        <v>23.4</v>
      </c>
      <c r="H642">
        <v>99.99</v>
      </c>
      <c r="I642">
        <f>PivotTables3!$G642*PivotTables3!$H642</f>
        <v>2339.7659999999996</v>
      </c>
    </row>
    <row r="643" spans="1:9" x14ac:dyDescent="0.2">
      <c r="A643" t="s">
        <v>560</v>
      </c>
      <c r="B643" t="s">
        <v>533</v>
      </c>
      <c r="C643" t="s">
        <v>559</v>
      </c>
      <c r="D643" t="s">
        <v>541</v>
      </c>
      <c r="E643" s="52">
        <v>43822</v>
      </c>
      <c r="F643" s="52">
        <v>43828</v>
      </c>
      <c r="G643">
        <v>14.7</v>
      </c>
      <c r="H643">
        <v>134.99</v>
      </c>
      <c r="I643">
        <f>PivotTables3!$G643*PivotTables3!$H643</f>
        <v>1984.3530000000001</v>
      </c>
    </row>
    <row r="644" spans="1:9" x14ac:dyDescent="0.2">
      <c r="A644" t="s">
        <v>591</v>
      </c>
      <c r="B644" t="s">
        <v>525</v>
      </c>
      <c r="C644" t="s">
        <v>530</v>
      </c>
      <c r="D644" t="s">
        <v>557</v>
      </c>
      <c r="E644" s="52">
        <v>43770</v>
      </c>
      <c r="F644" s="52">
        <v>43776</v>
      </c>
      <c r="G644">
        <v>9.1</v>
      </c>
      <c r="H644">
        <v>329.25</v>
      </c>
      <c r="I644">
        <f>PivotTables3!$G644*PivotTables3!$H644</f>
        <v>2996.1749999999997</v>
      </c>
    </row>
    <row r="645" spans="1:9" x14ac:dyDescent="0.2">
      <c r="A645" t="s">
        <v>609</v>
      </c>
      <c r="B645" t="s">
        <v>533</v>
      </c>
      <c r="C645" t="s">
        <v>526</v>
      </c>
      <c r="D645" t="s">
        <v>549</v>
      </c>
      <c r="E645" s="52">
        <v>43541</v>
      </c>
      <c r="F645" s="52">
        <v>43547</v>
      </c>
      <c r="G645">
        <v>15.7</v>
      </c>
      <c r="H645">
        <v>154.94999999999999</v>
      </c>
      <c r="I645">
        <f>PivotTables3!$G645*PivotTables3!$H645</f>
        <v>2432.7149999999997</v>
      </c>
    </row>
    <row r="646" spans="1:9" x14ac:dyDescent="0.2">
      <c r="A646" t="s">
        <v>539</v>
      </c>
      <c r="B646" t="s">
        <v>533</v>
      </c>
      <c r="C646" t="s">
        <v>551</v>
      </c>
      <c r="D646" t="s">
        <v>549</v>
      </c>
      <c r="E646" s="52">
        <v>43802</v>
      </c>
      <c r="F646" s="52">
        <v>43808</v>
      </c>
      <c r="G646">
        <v>16.2</v>
      </c>
      <c r="H646">
        <v>154.94999999999999</v>
      </c>
      <c r="I646">
        <f>PivotTables3!$G646*PivotTables3!$H646</f>
        <v>2510.1899999999996</v>
      </c>
    </row>
    <row r="647" spans="1:9" x14ac:dyDescent="0.2">
      <c r="A647" t="s">
        <v>573</v>
      </c>
      <c r="B647" t="s">
        <v>533</v>
      </c>
      <c r="C647" t="s">
        <v>562</v>
      </c>
      <c r="D647" t="s">
        <v>549</v>
      </c>
      <c r="E647" s="52">
        <v>43469</v>
      </c>
      <c r="F647" s="52">
        <v>43469</v>
      </c>
      <c r="G647">
        <v>9.6</v>
      </c>
      <c r="H647">
        <v>154.94999999999999</v>
      </c>
      <c r="I647">
        <f>PivotTables3!$G647*PivotTables3!$H647</f>
        <v>1487.5199999999998</v>
      </c>
    </row>
    <row r="648" spans="1:9" x14ac:dyDescent="0.2">
      <c r="A648" t="s">
        <v>598</v>
      </c>
      <c r="B648" t="s">
        <v>525</v>
      </c>
      <c r="C648" t="s">
        <v>548</v>
      </c>
      <c r="D648" t="s">
        <v>541</v>
      </c>
      <c r="E648" s="52">
        <v>43605</v>
      </c>
      <c r="F648" s="52">
        <v>43610</v>
      </c>
      <c r="G648">
        <v>6.2</v>
      </c>
      <c r="H648">
        <v>134.99</v>
      </c>
      <c r="I648">
        <f>PivotTables3!$G648*PivotTables3!$H648</f>
        <v>836.9380000000001</v>
      </c>
    </row>
    <row r="649" spans="1:9" x14ac:dyDescent="0.2">
      <c r="A649" t="s">
        <v>556</v>
      </c>
      <c r="B649" t="s">
        <v>529</v>
      </c>
      <c r="C649" t="s">
        <v>559</v>
      </c>
      <c r="D649" t="s">
        <v>549</v>
      </c>
      <c r="E649" s="52">
        <v>43586</v>
      </c>
      <c r="F649" s="52">
        <v>43592</v>
      </c>
      <c r="G649">
        <v>18.3</v>
      </c>
      <c r="H649">
        <v>154.94999999999999</v>
      </c>
      <c r="I649">
        <f>PivotTables3!$G649*PivotTables3!$H649</f>
        <v>2835.585</v>
      </c>
    </row>
    <row r="650" spans="1:9" x14ac:dyDescent="0.2">
      <c r="A650" t="s">
        <v>600</v>
      </c>
      <c r="B650" t="s">
        <v>525</v>
      </c>
      <c r="C650" t="s">
        <v>536</v>
      </c>
      <c r="D650" t="s">
        <v>534</v>
      </c>
      <c r="E650" s="52">
        <v>43588</v>
      </c>
      <c r="F650" s="52">
        <v>43593</v>
      </c>
      <c r="G650">
        <v>17.3</v>
      </c>
      <c r="H650">
        <v>349</v>
      </c>
      <c r="I650">
        <f>PivotTables3!$G650*PivotTables3!$H650</f>
        <v>6037.7</v>
      </c>
    </row>
    <row r="651" spans="1:9" x14ac:dyDescent="0.2">
      <c r="A651" t="s">
        <v>542</v>
      </c>
      <c r="B651" t="s">
        <v>529</v>
      </c>
      <c r="C651" t="s">
        <v>551</v>
      </c>
      <c r="D651" t="s">
        <v>557</v>
      </c>
      <c r="E651" s="52">
        <v>43803</v>
      </c>
      <c r="F651" s="52">
        <v>43807</v>
      </c>
      <c r="G651">
        <v>24.2</v>
      </c>
      <c r="H651">
        <v>329.25</v>
      </c>
      <c r="I651">
        <f>PivotTables3!$G651*PivotTables3!$H651</f>
        <v>7967.8499999999995</v>
      </c>
    </row>
    <row r="652" spans="1:9" x14ac:dyDescent="0.2">
      <c r="A652" t="s">
        <v>611</v>
      </c>
      <c r="B652" t="s">
        <v>529</v>
      </c>
      <c r="C652" t="s">
        <v>526</v>
      </c>
      <c r="D652" t="s">
        <v>534</v>
      </c>
      <c r="E652" s="52">
        <v>43758</v>
      </c>
      <c r="F652" s="52">
        <v>43760</v>
      </c>
      <c r="G652">
        <v>23.1</v>
      </c>
      <c r="H652">
        <v>349</v>
      </c>
      <c r="I652">
        <f>PivotTables3!$G652*PivotTables3!$H652</f>
        <v>8061.9000000000005</v>
      </c>
    </row>
    <row r="653" spans="1:9" x14ac:dyDescent="0.2">
      <c r="A653" t="s">
        <v>571</v>
      </c>
      <c r="B653" t="s">
        <v>536</v>
      </c>
      <c r="C653" t="s">
        <v>526</v>
      </c>
      <c r="D653" t="s">
        <v>538</v>
      </c>
      <c r="E653" s="52">
        <v>43695</v>
      </c>
      <c r="F653" s="52">
        <v>43700</v>
      </c>
      <c r="G653">
        <v>11.3</v>
      </c>
      <c r="H653">
        <v>295.19</v>
      </c>
      <c r="I653">
        <f>PivotTables3!$G653*PivotTables3!$H653</f>
        <v>3335.6470000000004</v>
      </c>
    </row>
    <row r="654" spans="1:9" x14ac:dyDescent="0.2">
      <c r="A654" t="s">
        <v>588</v>
      </c>
      <c r="B654" t="s">
        <v>536</v>
      </c>
      <c r="C654" t="s">
        <v>551</v>
      </c>
      <c r="D654" t="s">
        <v>541</v>
      </c>
      <c r="E654" s="52">
        <v>43642</v>
      </c>
      <c r="F654" s="52">
        <v>43643</v>
      </c>
      <c r="G654">
        <v>11.7</v>
      </c>
      <c r="H654">
        <v>134.99</v>
      </c>
      <c r="I654">
        <f>PivotTables3!$G654*PivotTables3!$H654</f>
        <v>1579.383</v>
      </c>
    </row>
    <row r="655" spans="1:9" x14ac:dyDescent="0.2">
      <c r="A655" t="s">
        <v>608</v>
      </c>
      <c r="B655" t="s">
        <v>540</v>
      </c>
      <c r="C655" t="s">
        <v>553</v>
      </c>
      <c r="D655" t="s">
        <v>557</v>
      </c>
      <c r="E655" s="52">
        <v>43537</v>
      </c>
      <c r="F655" s="52">
        <v>43541</v>
      </c>
      <c r="G655">
        <v>23.5</v>
      </c>
      <c r="H655">
        <v>329.25</v>
      </c>
      <c r="I655">
        <f>PivotTables3!$G655*PivotTables3!$H655</f>
        <v>7737.375</v>
      </c>
    </row>
    <row r="656" spans="1:9" x14ac:dyDescent="0.2">
      <c r="A656" t="s">
        <v>618</v>
      </c>
      <c r="B656" t="s">
        <v>536</v>
      </c>
      <c r="C656" t="s">
        <v>562</v>
      </c>
      <c r="D656" t="s">
        <v>527</v>
      </c>
      <c r="E656" s="52">
        <v>43741</v>
      </c>
      <c r="F656" s="52">
        <v>43745</v>
      </c>
      <c r="G656">
        <v>8.8000000000000007</v>
      </c>
      <c r="H656">
        <v>99.99</v>
      </c>
      <c r="I656">
        <f>PivotTables3!$G656*PivotTables3!$H656</f>
        <v>879.91200000000003</v>
      </c>
    </row>
    <row r="657" spans="1:9" x14ac:dyDescent="0.2">
      <c r="A657" t="s">
        <v>544</v>
      </c>
      <c r="B657" t="s">
        <v>536</v>
      </c>
      <c r="C657" t="s">
        <v>530</v>
      </c>
      <c r="D657" t="s">
        <v>538</v>
      </c>
      <c r="E657" s="52">
        <v>43791</v>
      </c>
      <c r="F657" s="52">
        <v>43797</v>
      </c>
      <c r="G657">
        <v>7.9</v>
      </c>
      <c r="H657">
        <v>295.19</v>
      </c>
      <c r="I657">
        <f>PivotTables3!$G657*PivotTables3!$H657</f>
        <v>2332.0010000000002</v>
      </c>
    </row>
    <row r="658" spans="1:9" x14ac:dyDescent="0.2">
      <c r="A658" t="s">
        <v>581</v>
      </c>
      <c r="B658" t="s">
        <v>525</v>
      </c>
      <c r="C658" t="s">
        <v>536</v>
      </c>
      <c r="D658" t="s">
        <v>534</v>
      </c>
      <c r="E658" s="52">
        <v>43750</v>
      </c>
      <c r="F658" s="52">
        <v>43756</v>
      </c>
      <c r="G658">
        <v>9.1999999999999993</v>
      </c>
      <c r="H658">
        <v>349</v>
      </c>
      <c r="I658">
        <f>PivotTables3!$G658*PivotTables3!$H658</f>
        <v>3210.7999999999997</v>
      </c>
    </row>
    <row r="659" spans="1:9" x14ac:dyDescent="0.2">
      <c r="A659" t="s">
        <v>568</v>
      </c>
      <c r="B659" t="s">
        <v>525</v>
      </c>
      <c r="C659" t="s">
        <v>562</v>
      </c>
      <c r="D659" t="s">
        <v>538</v>
      </c>
      <c r="E659" s="52">
        <v>43578</v>
      </c>
      <c r="F659" s="52">
        <v>43580</v>
      </c>
      <c r="G659">
        <v>6.6</v>
      </c>
      <c r="H659">
        <v>295.19</v>
      </c>
      <c r="I659">
        <f>PivotTables3!$G659*PivotTables3!$H659</f>
        <v>1948.2539999999999</v>
      </c>
    </row>
    <row r="660" spans="1:9" x14ac:dyDescent="0.2">
      <c r="A660" t="s">
        <v>546</v>
      </c>
      <c r="B660" t="s">
        <v>529</v>
      </c>
      <c r="C660" t="s">
        <v>548</v>
      </c>
      <c r="D660" t="s">
        <v>534</v>
      </c>
      <c r="E660" s="52">
        <v>43683</v>
      </c>
      <c r="F660" s="52">
        <v>43689</v>
      </c>
      <c r="G660">
        <v>23.6</v>
      </c>
      <c r="H660">
        <v>349</v>
      </c>
      <c r="I660">
        <f>PivotTables3!$G660*PivotTables3!$H660</f>
        <v>8236.4</v>
      </c>
    </row>
    <row r="661" spans="1:9" x14ac:dyDescent="0.2">
      <c r="A661" t="s">
        <v>546</v>
      </c>
      <c r="B661" t="s">
        <v>533</v>
      </c>
      <c r="C661" t="s">
        <v>553</v>
      </c>
      <c r="D661" t="s">
        <v>549</v>
      </c>
      <c r="E661" s="52">
        <v>43711</v>
      </c>
      <c r="F661" s="52">
        <v>43712</v>
      </c>
      <c r="G661">
        <v>11.3</v>
      </c>
      <c r="H661">
        <v>154.94999999999999</v>
      </c>
      <c r="I661">
        <f>PivotTables3!$G661*PivotTables3!$H661</f>
        <v>1750.9349999999999</v>
      </c>
    </row>
    <row r="662" spans="1:9" x14ac:dyDescent="0.2">
      <c r="A662" t="s">
        <v>610</v>
      </c>
      <c r="B662" t="s">
        <v>529</v>
      </c>
      <c r="C662" t="s">
        <v>537</v>
      </c>
      <c r="D662" t="s">
        <v>538</v>
      </c>
      <c r="E662" s="52">
        <v>43480</v>
      </c>
      <c r="F662" s="52">
        <v>43481</v>
      </c>
      <c r="G662">
        <v>20.399999999999999</v>
      </c>
      <c r="H662">
        <v>295.19</v>
      </c>
      <c r="I662">
        <f>PivotTables3!$G662*PivotTables3!$H662</f>
        <v>6021.8759999999993</v>
      </c>
    </row>
    <row r="663" spans="1:9" x14ac:dyDescent="0.2">
      <c r="A663" t="s">
        <v>579</v>
      </c>
      <c r="B663" t="s">
        <v>536</v>
      </c>
      <c r="C663" t="s">
        <v>526</v>
      </c>
      <c r="D663" t="s">
        <v>531</v>
      </c>
      <c r="E663" s="52">
        <v>43519</v>
      </c>
      <c r="F663" s="52" t="s">
        <v>685</v>
      </c>
      <c r="G663">
        <v>13.9</v>
      </c>
      <c r="H663">
        <v>299</v>
      </c>
      <c r="I663">
        <f>PivotTables3!$G663*PivotTables3!$H663</f>
        <v>4156.1000000000004</v>
      </c>
    </row>
    <row r="664" spans="1:9" x14ac:dyDescent="0.2">
      <c r="A664" t="s">
        <v>576</v>
      </c>
      <c r="B664" t="s">
        <v>529</v>
      </c>
      <c r="C664" t="s">
        <v>548</v>
      </c>
      <c r="D664" t="s">
        <v>531</v>
      </c>
      <c r="E664" s="52">
        <v>43711</v>
      </c>
      <c r="F664" s="52">
        <v>43716</v>
      </c>
      <c r="G664">
        <v>7</v>
      </c>
      <c r="H664">
        <v>299</v>
      </c>
      <c r="I664">
        <f>PivotTables3!$G664*PivotTables3!$H664</f>
        <v>2093</v>
      </c>
    </row>
    <row r="665" spans="1:9" x14ac:dyDescent="0.2">
      <c r="A665" t="s">
        <v>599</v>
      </c>
      <c r="B665" t="s">
        <v>533</v>
      </c>
      <c r="C665" t="s">
        <v>536</v>
      </c>
      <c r="D665" t="s">
        <v>549</v>
      </c>
      <c r="E665" s="52">
        <v>43730</v>
      </c>
      <c r="F665" s="52">
        <v>43731</v>
      </c>
      <c r="G665">
        <v>23.6</v>
      </c>
      <c r="H665">
        <v>154.94999999999999</v>
      </c>
      <c r="I665">
        <f>PivotTables3!$G665*PivotTables3!$H665</f>
        <v>3656.82</v>
      </c>
    </row>
    <row r="666" spans="1:9" x14ac:dyDescent="0.2">
      <c r="A666" t="s">
        <v>619</v>
      </c>
      <c r="B666" t="s">
        <v>529</v>
      </c>
      <c r="C666" t="s">
        <v>548</v>
      </c>
      <c r="D666" t="s">
        <v>527</v>
      </c>
      <c r="E666" s="52">
        <v>43670</v>
      </c>
      <c r="F666" s="52">
        <v>43671</v>
      </c>
      <c r="G666">
        <v>15.6</v>
      </c>
      <c r="H666">
        <v>99.99</v>
      </c>
      <c r="I666">
        <f>PivotTables3!$G666*PivotTables3!$H666</f>
        <v>1559.8439999999998</v>
      </c>
    </row>
    <row r="667" spans="1:9" x14ac:dyDescent="0.2">
      <c r="A667" t="s">
        <v>544</v>
      </c>
      <c r="B667" t="s">
        <v>529</v>
      </c>
      <c r="C667" t="s">
        <v>536</v>
      </c>
      <c r="D667" t="s">
        <v>557</v>
      </c>
      <c r="E667" s="52">
        <v>43600</v>
      </c>
      <c r="F667" s="52">
        <v>43602</v>
      </c>
      <c r="G667">
        <v>16.8</v>
      </c>
      <c r="H667">
        <v>329.25</v>
      </c>
      <c r="I667">
        <f>PivotTables3!$G667*PivotTables3!$H667</f>
        <v>5531.4000000000005</v>
      </c>
    </row>
    <row r="668" spans="1:9" x14ac:dyDescent="0.2">
      <c r="A668" t="s">
        <v>571</v>
      </c>
      <c r="B668" t="s">
        <v>525</v>
      </c>
      <c r="C668" t="s">
        <v>553</v>
      </c>
      <c r="D668" t="s">
        <v>538</v>
      </c>
      <c r="E668" s="52">
        <v>43514</v>
      </c>
      <c r="F668" s="52">
        <v>43514</v>
      </c>
      <c r="G668">
        <v>6.6</v>
      </c>
      <c r="H668">
        <v>295.19</v>
      </c>
      <c r="I668">
        <f>PivotTables3!$G668*PivotTables3!$H668</f>
        <v>1948.2539999999999</v>
      </c>
    </row>
    <row r="669" spans="1:9" x14ac:dyDescent="0.2">
      <c r="A669" t="s">
        <v>552</v>
      </c>
      <c r="B669" t="s">
        <v>533</v>
      </c>
      <c r="C669" t="s">
        <v>562</v>
      </c>
      <c r="D669" t="s">
        <v>527</v>
      </c>
      <c r="E669" s="52">
        <v>43714</v>
      </c>
      <c r="F669" s="52">
        <v>43720</v>
      </c>
      <c r="G669">
        <v>18.2</v>
      </c>
      <c r="H669">
        <v>99.99</v>
      </c>
      <c r="I669">
        <f>PivotTables3!$G669*PivotTables3!$H669</f>
        <v>1819.8179999999998</v>
      </c>
    </row>
    <row r="670" spans="1:9" x14ac:dyDescent="0.2">
      <c r="A670" t="s">
        <v>539</v>
      </c>
      <c r="B670" t="s">
        <v>540</v>
      </c>
      <c r="C670" t="s">
        <v>548</v>
      </c>
      <c r="D670" t="s">
        <v>531</v>
      </c>
      <c r="E670" s="52">
        <v>43824</v>
      </c>
      <c r="F670" s="52">
        <v>43830</v>
      </c>
      <c r="G670">
        <v>7.8</v>
      </c>
      <c r="H670">
        <v>299</v>
      </c>
      <c r="I670">
        <f>PivotTables3!$G670*PivotTables3!$H670</f>
        <v>2332.1999999999998</v>
      </c>
    </row>
    <row r="671" spans="1:9" x14ac:dyDescent="0.2">
      <c r="A671" t="s">
        <v>571</v>
      </c>
      <c r="B671" t="s">
        <v>536</v>
      </c>
      <c r="C671" t="s">
        <v>526</v>
      </c>
      <c r="D671" t="s">
        <v>557</v>
      </c>
      <c r="E671" s="52">
        <v>43559</v>
      </c>
      <c r="F671" s="52">
        <v>43563</v>
      </c>
      <c r="G671">
        <v>17.600000000000001</v>
      </c>
      <c r="H671">
        <v>329.25</v>
      </c>
      <c r="I671">
        <f>PivotTables3!$G671*PivotTables3!$H671</f>
        <v>5794.8</v>
      </c>
    </row>
    <row r="672" spans="1:9" x14ac:dyDescent="0.2">
      <c r="A672" t="s">
        <v>615</v>
      </c>
      <c r="B672" t="s">
        <v>529</v>
      </c>
      <c r="C672" t="s">
        <v>530</v>
      </c>
      <c r="D672" t="s">
        <v>531</v>
      </c>
      <c r="E672" s="52">
        <v>43800</v>
      </c>
      <c r="F672" s="52">
        <v>43804</v>
      </c>
      <c r="G672">
        <v>17.3</v>
      </c>
      <c r="H672">
        <v>299</v>
      </c>
      <c r="I672">
        <f>PivotTables3!$G672*PivotTables3!$H672</f>
        <v>5172.7</v>
      </c>
    </row>
    <row r="673" spans="1:9" x14ac:dyDescent="0.2">
      <c r="A673" t="s">
        <v>620</v>
      </c>
      <c r="B673" t="s">
        <v>529</v>
      </c>
      <c r="C673" t="s">
        <v>530</v>
      </c>
      <c r="D673" t="s">
        <v>531</v>
      </c>
      <c r="E673" s="52">
        <v>43793</v>
      </c>
      <c r="F673" s="52">
        <v>43798</v>
      </c>
      <c r="G673">
        <v>21.3</v>
      </c>
      <c r="H673">
        <v>299</v>
      </c>
      <c r="I673">
        <f>PivotTables3!$G673*PivotTables3!$H673</f>
        <v>6368.7</v>
      </c>
    </row>
    <row r="674" spans="1:9" x14ac:dyDescent="0.2">
      <c r="A674" t="s">
        <v>584</v>
      </c>
      <c r="B674" t="s">
        <v>533</v>
      </c>
      <c r="C674" t="s">
        <v>562</v>
      </c>
      <c r="D674" t="s">
        <v>531</v>
      </c>
      <c r="E674" s="52">
        <v>43722</v>
      </c>
      <c r="F674" s="52">
        <v>43727</v>
      </c>
      <c r="G674">
        <v>15.8</v>
      </c>
      <c r="H674">
        <v>299</v>
      </c>
      <c r="I674">
        <f>PivotTables3!$G674*PivotTables3!$H674</f>
        <v>4724.2</v>
      </c>
    </row>
    <row r="675" spans="1:9" x14ac:dyDescent="0.2">
      <c r="A675" t="s">
        <v>622</v>
      </c>
      <c r="B675" t="s">
        <v>536</v>
      </c>
      <c r="C675" t="s">
        <v>537</v>
      </c>
      <c r="D675" t="s">
        <v>566</v>
      </c>
      <c r="E675" s="52">
        <v>43802</v>
      </c>
      <c r="F675" s="52">
        <v>43802</v>
      </c>
      <c r="G675">
        <v>19.399999999999999</v>
      </c>
      <c r="H675">
        <v>325</v>
      </c>
      <c r="I675">
        <f>PivotTables3!$G675*PivotTables3!$H675</f>
        <v>6304.9999999999991</v>
      </c>
    </row>
    <row r="676" spans="1:9" x14ac:dyDescent="0.2">
      <c r="A676" t="s">
        <v>563</v>
      </c>
      <c r="B676" t="s">
        <v>533</v>
      </c>
      <c r="C676" t="s">
        <v>530</v>
      </c>
      <c r="D676" t="s">
        <v>549</v>
      </c>
      <c r="E676" s="52">
        <v>43709</v>
      </c>
      <c r="F676" s="52">
        <v>43711</v>
      </c>
      <c r="G676">
        <v>11.6</v>
      </c>
      <c r="H676">
        <v>154.94999999999999</v>
      </c>
      <c r="I676">
        <f>PivotTables3!$G676*PivotTables3!$H676</f>
        <v>1797.4199999999998</v>
      </c>
    </row>
    <row r="677" spans="1:9" x14ac:dyDescent="0.2">
      <c r="A677" t="s">
        <v>555</v>
      </c>
      <c r="B677" t="s">
        <v>536</v>
      </c>
      <c r="C677" t="s">
        <v>553</v>
      </c>
      <c r="D677" t="s">
        <v>549</v>
      </c>
      <c r="E677" s="52">
        <v>43748</v>
      </c>
      <c r="F677" s="52">
        <v>43753</v>
      </c>
      <c r="G677">
        <v>9.9</v>
      </c>
      <c r="H677">
        <v>154.94999999999999</v>
      </c>
      <c r="I677">
        <f>PivotTables3!$G677*PivotTables3!$H677</f>
        <v>1534.0049999999999</v>
      </c>
    </row>
    <row r="678" spans="1:9" x14ac:dyDescent="0.2">
      <c r="A678" t="s">
        <v>601</v>
      </c>
      <c r="B678" t="s">
        <v>533</v>
      </c>
      <c r="C678" t="s">
        <v>562</v>
      </c>
      <c r="D678" t="s">
        <v>557</v>
      </c>
      <c r="E678" s="52">
        <v>43530</v>
      </c>
      <c r="F678" s="52">
        <v>43533</v>
      </c>
      <c r="G678">
        <v>6</v>
      </c>
      <c r="H678">
        <v>329.25</v>
      </c>
      <c r="I678">
        <f>PivotTables3!$G678*PivotTables3!$H678</f>
        <v>1975.5</v>
      </c>
    </row>
    <row r="679" spans="1:9" x14ac:dyDescent="0.2">
      <c r="A679" t="s">
        <v>575</v>
      </c>
      <c r="B679" t="s">
        <v>525</v>
      </c>
      <c r="C679" t="s">
        <v>548</v>
      </c>
      <c r="D679" t="s">
        <v>538</v>
      </c>
      <c r="E679" s="52">
        <v>43650</v>
      </c>
      <c r="F679" s="52">
        <v>43656</v>
      </c>
      <c r="G679">
        <v>13.3</v>
      </c>
      <c r="H679">
        <v>295.19</v>
      </c>
      <c r="I679">
        <f>PivotTables3!$G679*PivotTables3!$H679</f>
        <v>3926.027</v>
      </c>
    </row>
    <row r="680" spans="1:9" x14ac:dyDescent="0.2">
      <c r="A680" t="s">
        <v>539</v>
      </c>
      <c r="B680" t="s">
        <v>533</v>
      </c>
      <c r="C680" t="s">
        <v>536</v>
      </c>
      <c r="D680" t="s">
        <v>541</v>
      </c>
      <c r="E680" s="52">
        <v>43470</v>
      </c>
      <c r="F680" s="52">
        <v>43472</v>
      </c>
      <c r="G680">
        <v>19.7</v>
      </c>
      <c r="H680">
        <v>134.99</v>
      </c>
      <c r="I680">
        <f>PivotTables3!$G680*PivotTables3!$H680</f>
        <v>2659.3029999999999</v>
      </c>
    </row>
    <row r="681" spans="1:9" x14ac:dyDescent="0.2">
      <c r="A681" t="s">
        <v>542</v>
      </c>
      <c r="B681" t="s">
        <v>536</v>
      </c>
      <c r="C681" t="s">
        <v>537</v>
      </c>
      <c r="D681" t="s">
        <v>534</v>
      </c>
      <c r="E681" s="52">
        <v>43513</v>
      </c>
      <c r="F681" s="52">
        <v>43517</v>
      </c>
      <c r="G681">
        <v>6</v>
      </c>
      <c r="H681">
        <v>349</v>
      </c>
      <c r="I681">
        <f>PivotTables3!$G681*PivotTables3!$H681</f>
        <v>2094</v>
      </c>
    </row>
    <row r="682" spans="1:9" x14ac:dyDescent="0.2">
      <c r="A682" t="s">
        <v>618</v>
      </c>
      <c r="B682" t="s">
        <v>525</v>
      </c>
      <c r="C682" t="s">
        <v>526</v>
      </c>
      <c r="D682" t="s">
        <v>566</v>
      </c>
      <c r="E682" s="52">
        <v>43706</v>
      </c>
      <c r="F682" s="52">
        <v>43706</v>
      </c>
      <c r="G682">
        <v>16.399999999999999</v>
      </c>
      <c r="H682">
        <v>325</v>
      </c>
      <c r="I682">
        <f>PivotTables3!$G682*PivotTables3!$H682</f>
        <v>5329.9999999999991</v>
      </c>
    </row>
    <row r="683" spans="1:9" x14ac:dyDescent="0.2">
      <c r="A683" t="s">
        <v>611</v>
      </c>
      <c r="B683" t="s">
        <v>540</v>
      </c>
      <c r="C683" t="s">
        <v>536</v>
      </c>
      <c r="D683" t="s">
        <v>534</v>
      </c>
      <c r="E683" s="52">
        <v>43551</v>
      </c>
      <c r="F683" s="52">
        <v>43552</v>
      </c>
      <c r="G683">
        <v>6</v>
      </c>
      <c r="H683">
        <v>349</v>
      </c>
      <c r="I683">
        <f>PivotTables3!$G683*PivotTables3!$H683</f>
        <v>2094</v>
      </c>
    </row>
    <row r="684" spans="1:9" x14ac:dyDescent="0.2">
      <c r="A684" t="s">
        <v>587</v>
      </c>
      <c r="B684" t="s">
        <v>533</v>
      </c>
      <c r="C684" t="s">
        <v>559</v>
      </c>
      <c r="D684" t="s">
        <v>566</v>
      </c>
      <c r="E684" s="52">
        <v>43483</v>
      </c>
      <c r="F684" s="52">
        <v>43484</v>
      </c>
      <c r="G684">
        <v>23.6</v>
      </c>
      <c r="H684">
        <v>325</v>
      </c>
      <c r="I684">
        <f>PivotTables3!$G684*PivotTables3!$H684</f>
        <v>7670.0000000000009</v>
      </c>
    </row>
    <row r="685" spans="1:9" x14ac:dyDescent="0.2">
      <c r="A685" t="s">
        <v>571</v>
      </c>
      <c r="B685" t="s">
        <v>529</v>
      </c>
      <c r="C685" t="s">
        <v>559</v>
      </c>
      <c r="D685" t="s">
        <v>566</v>
      </c>
      <c r="E685" s="52">
        <v>43738</v>
      </c>
      <c r="F685" s="52">
        <v>43740</v>
      </c>
      <c r="G685">
        <v>13.5</v>
      </c>
      <c r="H685">
        <v>325</v>
      </c>
      <c r="I685">
        <f>PivotTables3!$G685*PivotTables3!$H685</f>
        <v>4387.5</v>
      </c>
    </row>
    <row r="686" spans="1:9" x14ac:dyDescent="0.2">
      <c r="A686" t="s">
        <v>586</v>
      </c>
      <c r="B686" t="s">
        <v>529</v>
      </c>
      <c r="C686" t="s">
        <v>548</v>
      </c>
      <c r="D686" t="s">
        <v>538</v>
      </c>
      <c r="E686" s="52">
        <v>43510</v>
      </c>
      <c r="F686" s="52">
        <v>43513</v>
      </c>
      <c r="G686">
        <v>21.7</v>
      </c>
      <c r="H686">
        <v>295.19</v>
      </c>
      <c r="I686">
        <f>PivotTables3!$G686*PivotTables3!$H686</f>
        <v>6405.6229999999996</v>
      </c>
    </row>
    <row r="687" spans="1:9" x14ac:dyDescent="0.2">
      <c r="A687" t="s">
        <v>611</v>
      </c>
      <c r="B687" t="s">
        <v>536</v>
      </c>
      <c r="C687" t="s">
        <v>562</v>
      </c>
      <c r="D687" t="s">
        <v>531</v>
      </c>
      <c r="E687" s="52">
        <v>43823</v>
      </c>
      <c r="F687" s="52">
        <v>43828</v>
      </c>
      <c r="G687">
        <v>16.600000000000001</v>
      </c>
      <c r="H687">
        <v>299</v>
      </c>
      <c r="I687">
        <f>PivotTables3!$G687*PivotTables3!$H687</f>
        <v>4963.4000000000005</v>
      </c>
    </row>
    <row r="688" spans="1:9" x14ac:dyDescent="0.2">
      <c r="A688" t="s">
        <v>567</v>
      </c>
      <c r="B688" t="s">
        <v>540</v>
      </c>
      <c r="C688" t="s">
        <v>551</v>
      </c>
      <c r="D688" t="s">
        <v>531</v>
      </c>
      <c r="E688" s="52">
        <v>43559</v>
      </c>
      <c r="F688" s="52">
        <v>43560</v>
      </c>
      <c r="G688">
        <v>15.4</v>
      </c>
      <c r="H688">
        <v>299</v>
      </c>
      <c r="I688">
        <f>PivotTables3!$G688*PivotTables3!$H688</f>
        <v>4604.6000000000004</v>
      </c>
    </row>
    <row r="689" spans="1:9" x14ac:dyDescent="0.2">
      <c r="A689" t="s">
        <v>604</v>
      </c>
      <c r="B689" t="s">
        <v>533</v>
      </c>
      <c r="C689" t="s">
        <v>530</v>
      </c>
      <c r="D689" t="s">
        <v>538</v>
      </c>
      <c r="E689" s="52">
        <v>43588</v>
      </c>
      <c r="F689" s="52">
        <v>43588</v>
      </c>
      <c r="G689">
        <v>8.6999999999999993</v>
      </c>
      <c r="H689">
        <v>295.19</v>
      </c>
      <c r="I689">
        <f>PivotTables3!$G689*PivotTables3!$H689</f>
        <v>2568.1529999999998</v>
      </c>
    </row>
    <row r="690" spans="1:9" x14ac:dyDescent="0.2">
      <c r="A690" t="s">
        <v>617</v>
      </c>
      <c r="B690" t="s">
        <v>536</v>
      </c>
      <c r="C690" t="s">
        <v>562</v>
      </c>
      <c r="D690" t="s">
        <v>531</v>
      </c>
      <c r="E690" s="52">
        <v>43606</v>
      </c>
      <c r="F690" s="52">
        <v>43608</v>
      </c>
      <c r="G690">
        <v>17.100000000000001</v>
      </c>
      <c r="H690">
        <v>299</v>
      </c>
      <c r="I690">
        <f>PivotTables3!$G690*PivotTables3!$H690</f>
        <v>5112.9000000000005</v>
      </c>
    </row>
    <row r="691" spans="1:9" x14ac:dyDescent="0.2">
      <c r="A691" t="s">
        <v>601</v>
      </c>
      <c r="B691" t="s">
        <v>529</v>
      </c>
      <c r="C691" t="s">
        <v>537</v>
      </c>
      <c r="D691" t="s">
        <v>531</v>
      </c>
      <c r="E691" s="52">
        <v>43483</v>
      </c>
      <c r="F691" s="52">
        <v>43487</v>
      </c>
      <c r="G691">
        <v>23.9</v>
      </c>
      <c r="H691">
        <v>299</v>
      </c>
      <c r="I691">
        <f>PivotTables3!$G691*PivotTables3!$H691</f>
        <v>7146.0999999999995</v>
      </c>
    </row>
    <row r="692" spans="1:9" x14ac:dyDescent="0.2">
      <c r="A692" t="s">
        <v>616</v>
      </c>
      <c r="B692" t="s">
        <v>525</v>
      </c>
      <c r="C692" t="s">
        <v>553</v>
      </c>
      <c r="D692" t="s">
        <v>566</v>
      </c>
      <c r="E692" s="52">
        <v>43686</v>
      </c>
      <c r="F692" s="52">
        <v>43690</v>
      </c>
      <c r="G692">
        <v>7</v>
      </c>
      <c r="H692">
        <v>325</v>
      </c>
      <c r="I692">
        <f>PivotTables3!$G692*PivotTables3!$H692</f>
        <v>2275</v>
      </c>
    </row>
    <row r="693" spans="1:9" x14ac:dyDescent="0.2">
      <c r="A693" t="s">
        <v>544</v>
      </c>
      <c r="B693" t="s">
        <v>533</v>
      </c>
      <c r="C693" t="s">
        <v>562</v>
      </c>
      <c r="D693" t="s">
        <v>538</v>
      </c>
      <c r="E693" s="52">
        <v>43491</v>
      </c>
      <c r="F693" s="52">
        <v>43493</v>
      </c>
      <c r="G693">
        <v>20.7</v>
      </c>
      <c r="H693">
        <v>295.19</v>
      </c>
      <c r="I693">
        <f>PivotTables3!$G693*PivotTables3!$H693</f>
        <v>6110.433</v>
      </c>
    </row>
    <row r="694" spans="1:9" x14ac:dyDescent="0.2">
      <c r="A694" t="s">
        <v>601</v>
      </c>
      <c r="B694" t="s">
        <v>533</v>
      </c>
      <c r="C694" t="s">
        <v>536</v>
      </c>
      <c r="D694" t="s">
        <v>543</v>
      </c>
      <c r="E694" s="52">
        <v>43682</v>
      </c>
      <c r="F694" s="52">
        <v>43688</v>
      </c>
      <c r="G694">
        <v>13.6</v>
      </c>
      <c r="H694">
        <v>285.99</v>
      </c>
      <c r="I694">
        <f>PivotTables3!$G694*PivotTables3!$H694</f>
        <v>3889.4639999999999</v>
      </c>
    </row>
    <row r="695" spans="1:9" x14ac:dyDescent="0.2">
      <c r="A695" t="s">
        <v>550</v>
      </c>
      <c r="B695" t="s">
        <v>529</v>
      </c>
      <c r="C695" t="s">
        <v>530</v>
      </c>
      <c r="D695" t="s">
        <v>549</v>
      </c>
      <c r="E695" s="52">
        <v>43739</v>
      </c>
      <c r="F695" s="52">
        <v>43741</v>
      </c>
      <c r="G695">
        <v>10.199999999999999</v>
      </c>
      <c r="H695">
        <v>154.94999999999999</v>
      </c>
      <c r="I695">
        <f>PivotTables3!$G695*PivotTables3!$H695</f>
        <v>1580.4899999999998</v>
      </c>
    </row>
    <row r="696" spans="1:9" x14ac:dyDescent="0.2">
      <c r="A696" t="s">
        <v>556</v>
      </c>
      <c r="B696" t="s">
        <v>533</v>
      </c>
      <c r="C696" t="s">
        <v>562</v>
      </c>
      <c r="D696" t="s">
        <v>566</v>
      </c>
      <c r="E696" s="52">
        <v>43745</v>
      </c>
      <c r="F696" s="52">
        <v>43749</v>
      </c>
      <c r="G696">
        <v>6.2</v>
      </c>
      <c r="H696">
        <v>325</v>
      </c>
      <c r="I696">
        <f>PivotTables3!$G696*PivotTables3!$H696</f>
        <v>2015</v>
      </c>
    </row>
    <row r="697" spans="1:9" x14ac:dyDescent="0.2">
      <c r="A697" t="s">
        <v>564</v>
      </c>
      <c r="B697" t="s">
        <v>533</v>
      </c>
      <c r="C697" t="s">
        <v>548</v>
      </c>
      <c r="D697" t="s">
        <v>538</v>
      </c>
      <c r="E697" s="52">
        <v>43639</v>
      </c>
      <c r="F697" s="52">
        <v>43643</v>
      </c>
      <c r="G697">
        <v>11.7</v>
      </c>
      <c r="H697">
        <v>295.19</v>
      </c>
      <c r="I697">
        <f>PivotTables3!$G697*PivotTables3!$H697</f>
        <v>3453.723</v>
      </c>
    </row>
    <row r="698" spans="1:9" x14ac:dyDescent="0.2">
      <c r="A698" t="s">
        <v>552</v>
      </c>
      <c r="B698" t="s">
        <v>525</v>
      </c>
      <c r="C698" t="s">
        <v>559</v>
      </c>
      <c r="D698" t="s">
        <v>557</v>
      </c>
      <c r="E698" s="52">
        <v>43475</v>
      </c>
      <c r="F698" s="52">
        <v>43476</v>
      </c>
      <c r="G698">
        <v>19.2</v>
      </c>
      <c r="H698">
        <v>329.25</v>
      </c>
      <c r="I698">
        <f>PivotTables3!$G698*PivotTables3!$H698</f>
        <v>6321.5999999999995</v>
      </c>
    </row>
    <row r="699" spans="1:9" x14ac:dyDescent="0.2">
      <c r="A699" t="s">
        <v>550</v>
      </c>
      <c r="B699" t="s">
        <v>529</v>
      </c>
      <c r="C699" t="s">
        <v>548</v>
      </c>
      <c r="D699" t="s">
        <v>549</v>
      </c>
      <c r="E699" s="52">
        <v>43595</v>
      </c>
      <c r="F699" s="52">
        <v>43600</v>
      </c>
      <c r="G699">
        <v>6.3</v>
      </c>
      <c r="H699">
        <v>154.94999999999999</v>
      </c>
      <c r="I699">
        <f>PivotTables3!$G699*PivotTables3!$H699</f>
        <v>976.18499999999995</v>
      </c>
    </row>
    <row r="700" spans="1:9" x14ac:dyDescent="0.2">
      <c r="A700" t="s">
        <v>544</v>
      </c>
      <c r="B700" t="s">
        <v>525</v>
      </c>
      <c r="C700" t="s">
        <v>530</v>
      </c>
      <c r="D700" t="s">
        <v>538</v>
      </c>
      <c r="E700" s="52">
        <v>43663</v>
      </c>
      <c r="F700" s="52">
        <v>43666</v>
      </c>
      <c r="G700">
        <v>22.4</v>
      </c>
      <c r="H700">
        <v>295.19</v>
      </c>
      <c r="I700">
        <f>PivotTables3!$G700*PivotTables3!$H700</f>
        <v>6612.2559999999994</v>
      </c>
    </row>
    <row r="701" spans="1:9" x14ac:dyDescent="0.2">
      <c r="A701" t="s">
        <v>595</v>
      </c>
      <c r="B701" t="s">
        <v>525</v>
      </c>
      <c r="C701" t="s">
        <v>536</v>
      </c>
      <c r="D701" t="s">
        <v>541</v>
      </c>
      <c r="E701" s="52">
        <v>43641</v>
      </c>
      <c r="F701" s="52">
        <v>43641</v>
      </c>
      <c r="G701">
        <v>21.6</v>
      </c>
      <c r="H701">
        <v>134.99</v>
      </c>
      <c r="I701">
        <f>PivotTables3!$G701*PivotTables3!$H701</f>
        <v>2915.7840000000006</v>
      </c>
    </row>
    <row r="702" spans="1:9" x14ac:dyDescent="0.2">
      <c r="A702" t="s">
        <v>547</v>
      </c>
      <c r="B702" t="s">
        <v>525</v>
      </c>
      <c r="C702" t="s">
        <v>553</v>
      </c>
      <c r="D702" t="s">
        <v>557</v>
      </c>
      <c r="E702" s="52">
        <v>43770</v>
      </c>
      <c r="F702" s="52">
        <v>43775</v>
      </c>
      <c r="G702">
        <v>20.8</v>
      </c>
      <c r="H702">
        <v>329.25</v>
      </c>
      <c r="I702">
        <f>PivotTables3!$G702*PivotTables3!$H702</f>
        <v>6848.4000000000005</v>
      </c>
    </row>
    <row r="703" spans="1:9" x14ac:dyDescent="0.2">
      <c r="A703" t="s">
        <v>550</v>
      </c>
      <c r="B703" t="s">
        <v>529</v>
      </c>
      <c r="C703" t="s">
        <v>536</v>
      </c>
      <c r="D703" t="s">
        <v>527</v>
      </c>
      <c r="E703" s="52">
        <v>43513</v>
      </c>
      <c r="F703" s="52">
        <v>43519</v>
      </c>
      <c r="G703">
        <v>17</v>
      </c>
      <c r="H703">
        <v>99.99</v>
      </c>
      <c r="I703">
        <f>PivotTables3!$G703*PivotTables3!$H703</f>
        <v>1699.83</v>
      </c>
    </row>
    <row r="704" spans="1:9" x14ac:dyDescent="0.2">
      <c r="A704" t="s">
        <v>581</v>
      </c>
      <c r="B704" t="s">
        <v>540</v>
      </c>
      <c r="C704" t="s">
        <v>562</v>
      </c>
      <c r="D704" t="s">
        <v>527</v>
      </c>
      <c r="E704" s="52">
        <v>43697</v>
      </c>
      <c r="F704" s="52">
        <v>43698</v>
      </c>
      <c r="G704">
        <v>23.6</v>
      </c>
      <c r="H704">
        <v>99.99</v>
      </c>
      <c r="I704">
        <f>PivotTables3!$G704*PivotTables3!$H704</f>
        <v>2359.7640000000001</v>
      </c>
    </row>
    <row r="705" spans="1:9" x14ac:dyDescent="0.2">
      <c r="A705" t="s">
        <v>593</v>
      </c>
      <c r="B705" t="s">
        <v>536</v>
      </c>
      <c r="C705" t="s">
        <v>548</v>
      </c>
      <c r="D705" t="s">
        <v>531</v>
      </c>
      <c r="E705" s="52">
        <v>43694</v>
      </c>
      <c r="F705" s="52">
        <v>43699</v>
      </c>
      <c r="G705">
        <v>13.6</v>
      </c>
      <c r="H705">
        <v>299</v>
      </c>
      <c r="I705">
        <f>PivotTables3!$G705*PivotTables3!$H705</f>
        <v>4066.4</v>
      </c>
    </row>
    <row r="706" spans="1:9" x14ac:dyDescent="0.2">
      <c r="A706" t="s">
        <v>606</v>
      </c>
      <c r="B706" t="s">
        <v>525</v>
      </c>
      <c r="C706" t="s">
        <v>530</v>
      </c>
      <c r="D706" t="s">
        <v>566</v>
      </c>
      <c r="E706" s="52">
        <v>43807</v>
      </c>
      <c r="F706" s="52">
        <v>43810</v>
      </c>
      <c r="G706">
        <v>23.5</v>
      </c>
      <c r="H706">
        <v>325</v>
      </c>
      <c r="I706">
        <f>PivotTables3!$G706*PivotTables3!$H706</f>
        <v>7637.5</v>
      </c>
    </row>
    <row r="707" spans="1:9" x14ac:dyDescent="0.2">
      <c r="A707" t="s">
        <v>621</v>
      </c>
      <c r="B707" t="s">
        <v>525</v>
      </c>
      <c r="C707" t="s">
        <v>526</v>
      </c>
      <c r="D707" t="s">
        <v>541</v>
      </c>
      <c r="E707" s="52">
        <v>43664</v>
      </c>
      <c r="F707" s="52">
        <v>43665</v>
      </c>
      <c r="G707">
        <v>23.3</v>
      </c>
      <c r="H707">
        <v>134.99</v>
      </c>
      <c r="I707">
        <f>PivotTables3!$G707*PivotTables3!$H707</f>
        <v>3145.2670000000003</v>
      </c>
    </row>
    <row r="708" spans="1:9" x14ac:dyDescent="0.2">
      <c r="A708" t="s">
        <v>577</v>
      </c>
      <c r="B708" t="s">
        <v>540</v>
      </c>
      <c r="C708" t="s">
        <v>537</v>
      </c>
      <c r="D708" t="s">
        <v>557</v>
      </c>
      <c r="E708" s="52">
        <v>43759</v>
      </c>
      <c r="F708" s="52">
        <v>43761</v>
      </c>
      <c r="G708">
        <v>8.1999999999999993</v>
      </c>
      <c r="H708">
        <v>329.25</v>
      </c>
      <c r="I708">
        <f>PivotTables3!$G708*PivotTables3!$H708</f>
        <v>2699.85</v>
      </c>
    </row>
    <row r="709" spans="1:9" x14ac:dyDescent="0.2">
      <c r="A709" t="s">
        <v>578</v>
      </c>
      <c r="B709" t="s">
        <v>529</v>
      </c>
      <c r="C709" t="s">
        <v>559</v>
      </c>
      <c r="D709" t="s">
        <v>531</v>
      </c>
      <c r="E709" s="52">
        <v>43641</v>
      </c>
      <c r="F709" s="52">
        <v>43646</v>
      </c>
      <c r="G709">
        <v>18.5</v>
      </c>
      <c r="H709">
        <v>299</v>
      </c>
      <c r="I709">
        <f>PivotTables3!$G709*PivotTables3!$H709</f>
        <v>5531.5</v>
      </c>
    </row>
    <row r="710" spans="1:9" x14ac:dyDescent="0.2">
      <c r="A710" t="s">
        <v>621</v>
      </c>
      <c r="B710" t="s">
        <v>529</v>
      </c>
      <c r="C710" t="s">
        <v>559</v>
      </c>
      <c r="D710" t="s">
        <v>527</v>
      </c>
      <c r="E710" s="52">
        <v>43522</v>
      </c>
      <c r="F710" s="52">
        <v>43522</v>
      </c>
      <c r="G710">
        <v>14.2</v>
      </c>
      <c r="H710">
        <v>99.99</v>
      </c>
      <c r="I710">
        <f>PivotTables3!$G710*PivotTables3!$H710</f>
        <v>1419.8579999999999</v>
      </c>
    </row>
    <row r="711" spans="1:9" x14ac:dyDescent="0.2">
      <c r="A711" t="s">
        <v>618</v>
      </c>
      <c r="B711" t="s">
        <v>540</v>
      </c>
      <c r="C711" t="s">
        <v>530</v>
      </c>
      <c r="D711" t="s">
        <v>566</v>
      </c>
      <c r="E711" s="52">
        <v>43607</v>
      </c>
      <c r="F711" s="52">
        <v>43608</v>
      </c>
      <c r="G711">
        <v>12.5</v>
      </c>
      <c r="H711">
        <v>325</v>
      </c>
      <c r="I711">
        <f>PivotTables3!$G711*PivotTables3!$H711</f>
        <v>4062.5</v>
      </c>
    </row>
    <row r="712" spans="1:9" x14ac:dyDescent="0.2">
      <c r="A712" t="s">
        <v>596</v>
      </c>
      <c r="B712" t="s">
        <v>533</v>
      </c>
      <c r="C712" t="s">
        <v>537</v>
      </c>
      <c r="D712" t="s">
        <v>549</v>
      </c>
      <c r="E712" s="52">
        <v>43536</v>
      </c>
      <c r="F712" s="52">
        <v>43540</v>
      </c>
      <c r="G712">
        <v>18.2</v>
      </c>
      <c r="H712">
        <v>154.94999999999999</v>
      </c>
      <c r="I712">
        <f>PivotTables3!$G712*PivotTables3!$H712</f>
        <v>2820.0899999999997</v>
      </c>
    </row>
    <row r="713" spans="1:9" x14ac:dyDescent="0.2">
      <c r="A713" t="s">
        <v>600</v>
      </c>
      <c r="B713" t="s">
        <v>536</v>
      </c>
      <c r="C713" t="s">
        <v>551</v>
      </c>
      <c r="D713" t="s">
        <v>557</v>
      </c>
      <c r="E713" s="52">
        <v>43800</v>
      </c>
      <c r="F713" s="52">
        <v>43800</v>
      </c>
      <c r="G713">
        <v>10</v>
      </c>
      <c r="H713">
        <v>329.25</v>
      </c>
      <c r="I713">
        <f>PivotTables3!$G713*PivotTables3!$H713</f>
        <v>3292.5</v>
      </c>
    </row>
    <row r="714" spans="1:9" x14ac:dyDescent="0.2">
      <c r="A714" t="s">
        <v>583</v>
      </c>
      <c r="B714" t="s">
        <v>525</v>
      </c>
      <c r="C714" t="s">
        <v>562</v>
      </c>
      <c r="D714" t="s">
        <v>534</v>
      </c>
      <c r="E714" s="52">
        <v>43490</v>
      </c>
      <c r="F714" s="52">
        <v>43495</v>
      </c>
      <c r="G714">
        <v>11.1</v>
      </c>
      <c r="H714">
        <v>349</v>
      </c>
      <c r="I714">
        <f>PivotTables3!$G714*PivotTables3!$H714</f>
        <v>3873.9</v>
      </c>
    </row>
    <row r="715" spans="1:9" x14ac:dyDescent="0.2">
      <c r="A715" t="s">
        <v>572</v>
      </c>
      <c r="B715" t="s">
        <v>525</v>
      </c>
      <c r="C715" t="s">
        <v>551</v>
      </c>
      <c r="D715" t="s">
        <v>531</v>
      </c>
      <c r="E715" s="52">
        <v>43593</v>
      </c>
      <c r="F715" s="52">
        <v>43593</v>
      </c>
      <c r="G715">
        <v>21.1</v>
      </c>
      <c r="H715">
        <v>299</v>
      </c>
      <c r="I715">
        <f>PivotTables3!$G715*PivotTables3!$H715</f>
        <v>6308.9000000000005</v>
      </c>
    </row>
    <row r="716" spans="1:9" x14ac:dyDescent="0.2">
      <c r="A716" t="s">
        <v>585</v>
      </c>
      <c r="B716" t="s">
        <v>533</v>
      </c>
      <c r="C716" t="s">
        <v>537</v>
      </c>
      <c r="D716" t="s">
        <v>566</v>
      </c>
      <c r="E716" s="52">
        <v>43616</v>
      </c>
      <c r="F716" s="52">
        <v>43618</v>
      </c>
      <c r="G716">
        <v>23.3</v>
      </c>
      <c r="H716">
        <v>325</v>
      </c>
      <c r="I716">
        <f>PivotTables3!$G716*PivotTables3!$H716</f>
        <v>7572.5</v>
      </c>
    </row>
    <row r="717" spans="1:9" x14ac:dyDescent="0.2">
      <c r="A717" t="s">
        <v>596</v>
      </c>
      <c r="B717" t="s">
        <v>525</v>
      </c>
      <c r="C717" t="s">
        <v>537</v>
      </c>
      <c r="D717" t="s">
        <v>543</v>
      </c>
      <c r="E717" s="52">
        <v>43481</v>
      </c>
      <c r="F717" s="52">
        <v>43481</v>
      </c>
      <c r="G717">
        <v>24.9</v>
      </c>
      <c r="H717">
        <v>285.99</v>
      </c>
      <c r="I717">
        <f>PivotTables3!$G717*PivotTables3!$H717</f>
        <v>7121.1509999999998</v>
      </c>
    </row>
    <row r="718" spans="1:9" x14ac:dyDescent="0.2">
      <c r="A718" t="s">
        <v>585</v>
      </c>
      <c r="B718" t="s">
        <v>529</v>
      </c>
      <c r="C718" t="s">
        <v>536</v>
      </c>
      <c r="D718" t="s">
        <v>527</v>
      </c>
      <c r="E718" s="52">
        <v>43821</v>
      </c>
      <c r="F718" s="52">
        <v>43827</v>
      </c>
      <c r="G718">
        <v>20.9</v>
      </c>
      <c r="H718">
        <v>99.99</v>
      </c>
      <c r="I718">
        <f>PivotTables3!$G718*PivotTables3!$H718</f>
        <v>2089.7909999999997</v>
      </c>
    </row>
    <row r="719" spans="1:9" x14ac:dyDescent="0.2">
      <c r="A719" t="s">
        <v>550</v>
      </c>
      <c r="B719" t="s">
        <v>529</v>
      </c>
      <c r="C719" t="s">
        <v>536</v>
      </c>
      <c r="D719" t="s">
        <v>541</v>
      </c>
      <c r="E719" s="52" t="s">
        <v>685</v>
      </c>
      <c r="F719" s="52">
        <v>43529</v>
      </c>
      <c r="G719">
        <v>11.1</v>
      </c>
      <c r="H719">
        <v>134.99</v>
      </c>
      <c r="I719">
        <f>PivotTables3!$G719*PivotTables3!$H719</f>
        <v>1498.3890000000001</v>
      </c>
    </row>
    <row r="720" spans="1:9" x14ac:dyDescent="0.2">
      <c r="A720" t="s">
        <v>558</v>
      </c>
      <c r="B720" t="s">
        <v>525</v>
      </c>
      <c r="C720" t="s">
        <v>553</v>
      </c>
      <c r="D720" t="s">
        <v>557</v>
      </c>
      <c r="E720" s="52">
        <v>43729</v>
      </c>
      <c r="F720" s="52">
        <v>43734</v>
      </c>
      <c r="G720">
        <v>25</v>
      </c>
      <c r="H720">
        <v>329.25</v>
      </c>
      <c r="I720">
        <f>PivotTables3!$G720*PivotTables3!$H720</f>
        <v>8231.25</v>
      </c>
    </row>
    <row r="721" spans="1:9" x14ac:dyDescent="0.2">
      <c r="A721" t="s">
        <v>591</v>
      </c>
      <c r="B721" t="s">
        <v>529</v>
      </c>
      <c r="C721" t="s">
        <v>551</v>
      </c>
      <c r="D721" t="s">
        <v>538</v>
      </c>
      <c r="E721" s="52">
        <v>43814</v>
      </c>
      <c r="F721" s="52">
        <v>43819</v>
      </c>
      <c r="G721">
        <v>14.2</v>
      </c>
      <c r="H721">
        <v>295.19</v>
      </c>
      <c r="I721">
        <f>PivotTables3!$G721*PivotTables3!$H721</f>
        <v>4191.6979999999994</v>
      </c>
    </row>
    <row r="722" spans="1:9" x14ac:dyDescent="0.2">
      <c r="A722" t="s">
        <v>587</v>
      </c>
      <c r="B722" t="s">
        <v>529</v>
      </c>
      <c r="C722" t="s">
        <v>553</v>
      </c>
      <c r="D722" t="s">
        <v>541</v>
      </c>
      <c r="E722" s="52">
        <v>43638</v>
      </c>
      <c r="F722" s="52">
        <v>43643</v>
      </c>
      <c r="G722">
        <v>12.3</v>
      </c>
      <c r="H722">
        <v>134.99</v>
      </c>
      <c r="I722">
        <f>PivotTables3!$G722*PivotTables3!$H722</f>
        <v>1660.3770000000002</v>
      </c>
    </row>
    <row r="723" spans="1:9" x14ac:dyDescent="0.2">
      <c r="A723" t="s">
        <v>582</v>
      </c>
      <c r="B723" t="s">
        <v>536</v>
      </c>
      <c r="C723" t="s">
        <v>562</v>
      </c>
      <c r="D723" t="s">
        <v>527</v>
      </c>
      <c r="E723" s="52">
        <v>43722</v>
      </c>
      <c r="F723" s="52">
        <v>43722</v>
      </c>
      <c r="G723">
        <v>5.2</v>
      </c>
      <c r="H723">
        <v>99.99</v>
      </c>
      <c r="I723">
        <f>PivotTables3!$G723*PivotTables3!$H723</f>
        <v>519.94799999999998</v>
      </c>
    </row>
    <row r="724" spans="1:9" x14ac:dyDescent="0.2">
      <c r="A724" t="s">
        <v>574</v>
      </c>
      <c r="B724" t="s">
        <v>525</v>
      </c>
      <c r="C724" t="s">
        <v>562</v>
      </c>
      <c r="D724" t="s">
        <v>557</v>
      </c>
      <c r="E724" s="52">
        <v>43666</v>
      </c>
      <c r="F724" s="52">
        <v>43666</v>
      </c>
      <c r="G724">
        <v>18.899999999999999</v>
      </c>
      <c r="H724">
        <v>329.25</v>
      </c>
      <c r="I724">
        <f>PivotTables3!$G724*PivotTables3!$H724</f>
        <v>6222.8249999999998</v>
      </c>
    </row>
    <row r="725" spans="1:9" x14ac:dyDescent="0.2">
      <c r="A725" t="s">
        <v>564</v>
      </c>
      <c r="B725" t="s">
        <v>533</v>
      </c>
      <c r="C725" t="s">
        <v>536</v>
      </c>
      <c r="D725" t="s">
        <v>531</v>
      </c>
      <c r="E725" s="52">
        <v>43702</v>
      </c>
      <c r="F725" s="52">
        <v>43707</v>
      </c>
      <c r="G725">
        <v>16.399999999999999</v>
      </c>
      <c r="H725">
        <v>299</v>
      </c>
      <c r="I725">
        <f>PivotTables3!$G725*PivotTables3!$H725</f>
        <v>4903.5999999999995</v>
      </c>
    </row>
    <row r="726" spans="1:9" x14ac:dyDescent="0.2">
      <c r="A726" t="s">
        <v>564</v>
      </c>
      <c r="B726" t="s">
        <v>536</v>
      </c>
      <c r="C726" t="s">
        <v>562</v>
      </c>
      <c r="D726" t="s">
        <v>527</v>
      </c>
      <c r="E726" s="52">
        <v>43815</v>
      </c>
      <c r="F726" s="52">
        <v>43817</v>
      </c>
      <c r="G726">
        <v>5.3</v>
      </c>
      <c r="H726">
        <v>99.99</v>
      </c>
      <c r="I726">
        <f>PivotTables3!$G726*PivotTables3!$H726</f>
        <v>529.947</v>
      </c>
    </row>
    <row r="727" spans="1:9" x14ac:dyDescent="0.2">
      <c r="A727" t="s">
        <v>571</v>
      </c>
      <c r="B727" t="s">
        <v>525</v>
      </c>
      <c r="C727" t="s">
        <v>536</v>
      </c>
      <c r="D727" t="s">
        <v>541</v>
      </c>
      <c r="E727" s="52">
        <v>43747</v>
      </c>
      <c r="F727" s="52">
        <v>43747</v>
      </c>
      <c r="G727">
        <v>18.8</v>
      </c>
      <c r="H727">
        <v>134.99</v>
      </c>
      <c r="I727">
        <f>PivotTables3!$G727*PivotTables3!$H727</f>
        <v>2537.8120000000004</v>
      </c>
    </row>
    <row r="728" spans="1:9" x14ac:dyDescent="0.2">
      <c r="A728" t="s">
        <v>594</v>
      </c>
      <c r="B728" t="s">
        <v>533</v>
      </c>
      <c r="C728" t="s">
        <v>548</v>
      </c>
      <c r="D728" t="s">
        <v>549</v>
      </c>
      <c r="E728" s="52">
        <v>43737</v>
      </c>
      <c r="F728" s="52">
        <v>43737</v>
      </c>
      <c r="G728">
        <v>22.9</v>
      </c>
      <c r="H728">
        <v>154.94999999999999</v>
      </c>
      <c r="I728">
        <f>PivotTables3!$G728*PivotTables3!$H728</f>
        <v>3548.3549999999996</v>
      </c>
    </row>
    <row r="729" spans="1:9" x14ac:dyDescent="0.2">
      <c r="A729" t="s">
        <v>574</v>
      </c>
      <c r="B729" t="s">
        <v>525</v>
      </c>
      <c r="C729" t="s">
        <v>526</v>
      </c>
      <c r="D729" t="s">
        <v>531</v>
      </c>
      <c r="E729" s="52">
        <v>43498</v>
      </c>
      <c r="F729" s="52">
        <v>43502</v>
      </c>
      <c r="G729">
        <v>20.399999999999999</v>
      </c>
      <c r="H729">
        <v>299</v>
      </c>
      <c r="I729">
        <f>PivotTables3!$G729*PivotTables3!$H729</f>
        <v>6099.5999999999995</v>
      </c>
    </row>
    <row r="730" spans="1:9" x14ac:dyDescent="0.2">
      <c r="A730" t="s">
        <v>587</v>
      </c>
      <c r="B730" t="s">
        <v>533</v>
      </c>
      <c r="C730" t="s">
        <v>551</v>
      </c>
      <c r="D730" t="s">
        <v>566</v>
      </c>
      <c r="E730" s="52">
        <v>43569</v>
      </c>
      <c r="F730" s="52">
        <v>43569</v>
      </c>
      <c r="G730">
        <v>13.4</v>
      </c>
      <c r="H730">
        <v>325</v>
      </c>
      <c r="I730">
        <f>PivotTables3!$G730*PivotTables3!$H730</f>
        <v>4355</v>
      </c>
    </row>
    <row r="731" spans="1:9" x14ac:dyDescent="0.2">
      <c r="A731" t="s">
        <v>617</v>
      </c>
      <c r="B731" t="s">
        <v>536</v>
      </c>
      <c r="C731" t="s">
        <v>537</v>
      </c>
      <c r="D731" t="s">
        <v>541</v>
      </c>
      <c r="E731" s="52">
        <v>43628</v>
      </c>
      <c r="F731" s="52">
        <v>43629</v>
      </c>
      <c r="G731">
        <v>13.9</v>
      </c>
      <c r="H731">
        <v>134.99</v>
      </c>
      <c r="I731">
        <f>PivotTables3!$G731*PivotTables3!$H731</f>
        <v>1876.3610000000001</v>
      </c>
    </row>
    <row r="732" spans="1:9" x14ac:dyDescent="0.2">
      <c r="A732" t="s">
        <v>602</v>
      </c>
      <c r="B732" t="s">
        <v>529</v>
      </c>
      <c r="C732" t="s">
        <v>559</v>
      </c>
      <c r="D732" t="s">
        <v>534</v>
      </c>
      <c r="E732" s="52">
        <v>43528</v>
      </c>
      <c r="F732" s="52">
        <v>43528</v>
      </c>
      <c r="G732">
        <v>7.8</v>
      </c>
      <c r="H732">
        <v>349</v>
      </c>
      <c r="I732">
        <f>PivotTables3!$G732*PivotTables3!$H732</f>
        <v>2722.2</v>
      </c>
    </row>
    <row r="733" spans="1:9" x14ac:dyDescent="0.2">
      <c r="A733" t="s">
        <v>595</v>
      </c>
      <c r="B733" t="s">
        <v>525</v>
      </c>
      <c r="C733" t="s">
        <v>551</v>
      </c>
      <c r="D733" t="s">
        <v>538</v>
      </c>
      <c r="E733" s="52">
        <v>43798</v>
      </c>
      <c r="F733" s="52">
        <v>43799</v>
      </c>
      <c r="G733">
        <v>9.9</v>
      </c>
      <c r="H733">
        <v>295.19</v>
      </c>
      <c r="I733">
        <f>PivotTables3!$G733*PivotTables3!$H733</f>
        <v>2922.3809999999999</v>
      </c>
    </row>
    <row r="734" spans="1:9" x14ac:dyDescent="0.2">
      <c r="A734" t="s">
        <v>581</v>
      </c>
      <c r="B734" t="s">
        <v>536</v>
      </c>
      <c r="C734" t="s">
        <v>536</v>
      </c>
      <c r="D734" t="s">
        <v>534</v>
      </c>
      <c r="E734" s="52">
        <v>43676</v>
      </c>
      <c r="F734" s="52">
        <v>43676</v>
      </c>
      <c r="G734">
        <v>14.7</v>
      </c>
      <c r="H734">
        <v>349</v>
      </c>
      <c r="I734">
        <f>PivotTables3!$G734*PivotTables3!$H734</f>
        <v>5130.3</v>
      </c>
    </row>
    <row r="735" spans="1:9" x14ac:dyDescent="0.2">
      <c r="A735" t="s">
        <v>604</v>
      </c>
      <c r="B735" t="s">
        <v>536</v>
      </c>
      <c r="C735" t="s">
        <v>530</v>
      </c>
      <c r="D735" t="s">
        <v>538</v>
      </c>
      <c r="E735" s="52">
        <v>43709</v>
      </c>
      <c r="F735" s="52">
        <v>43711</v>
      </c>
      <c r="G735">
        <v>11.1</v>
      </c>
      <c r="H735">
        <v>295.19</v>
      </c>
      <c r="I735">
        <f>PivotTables3!$G735*PivotTables3!$H735</f>
        <v>3276.6089999999999</v>
      </c>
    </row>
    <row r="736" spans="1:9" x14ac:dyDescent="0.2">
      <c r="A736" t="s">
        <v>593</v>
      </c>
      <c r="B736" t="s">
        <v>529</v>
      </c>
      <c r="C736" t="s">
        <v>551</v>
      </c>
      <c r="D736" t="s">
        <v>543</v>
      </c>
      <c r="E736" s="52">
        <v>43655</v>
      </c>
      <c r="F736" s="52">
        <v>43656</v>
      </c>
      <c r="G736">
        <v>7.2</v>
      </c>
      <c r="H736">
        <v>285.99</v>
      </c>
      <c r="I736">
        <f>PivotTables3!$G736*PivotTables3!$H736</f>
        <v>2059.1280000000002</v>
      </c>
    </row>
    <row r="737" spans="1:9" x14ac:dyDescent="0.2">
      <c r="A737" t="s">
        <v>592</v>
      </c>
      <c r="B737" t="s">
        <v>536</v>
      </c>
      <c r="C737" t="s">
        <v>548</v>
      </c>
      <c r="D737" t="s">
        <v>534</v>
      </c>
      <c r="E737" s="52">
        <v>43750</v>
      </c>
      <c r="F737" s="52">
        <v>43756</v>
      </c>
      <c r="G737">
        <v>12.5</v>
      </c>
      <c r="H737">
        <v>349</v>
      </c>
      <c r="I737">
        <f>PivotTables3!$G737*PivotTables3!$H737</f>
        <v>4362.5</v>
      </c>
    </row>
    <row r="738" spans="1:9" x14ac:dyDescent="0.2">
      <c r="A738" t="s">
        <v>600</v>
      </c>
      <c r="B738" t="s">
        <v>536</v>
      </c>
      <c r="C738" t="s">
        <v>526</v>
      </c>
      <c r="D738" t="s">
        <v>531</v>
      </c>
      <c r="E738" s="52">
        <v>43535</v>
      </c>
      <c r="F738" s="52">
        <v>43536</v>
      </c>
      <c r="G738">
        <v>22</v>
      </c>
      <c r="H738">
        <v>299</v>
      </c>
      <c r="I738">
        <f>PivotTables3!$G738*PivotTables3!$H738</f>
        <v>6578</v>
      </c>
    </row>
    <row r="739" spans="1:9" x14ac:dyDescent="0.2">
      <c r="A739" t="s">
        <v>612</v>
      </c>
      <c r="B739" t="s">
        <v>529</v>
      </c>
      <c r="C739" t="s">
        <v>548</v>
      </c>
      <c r="D739" t="s">
        <v>549</v>
      </c>
      <c r="E739" s="52">
        <v>43493</v>
      </c>
      <c r="F739" s="52">
        <v>43497</v>
      </c>
      <c r="G739">
        <v>23.7</v>
      </c>
      <c r="H739">
        <v>154.94999999999999</v>
      </c>
      <c r="I739">
        <f>PivotTables3!$G739*PivotTables3!$H739</f>
        <v>3672.3149999999996</v>
      </c>
    </row>
    <row r="740" spans="1:9" x14ac:dyDescent="0.2">
      <c r="A740" t="s">
        <v>602</v>
      </c>
      <c r="B740" t="s">
        <v>525</v>
      </c>
      <c r="C740" t="s">
        <v>559</v>
      </c>
      <c r="D740" t="s">
        <v>538</v>
      </c>
      <c r="E740" s="52">
        <v>43554</v>
      </c>
      <c r="F740" s="52">
        <v>43555</v>
      </c>
      <c r="G740">
        <v>5</v>
      </c>
      <c r="H740">
        <v>295.19</v>
      </c>
      <c r="I740">
        <f>PivotTables3!$G740*PivotTables3!$H740</f>
        <v>1475.95</v>
      </c>
    </row>
    <row r="741" spans="1:9" x14ac:dyDescent="0.2">
      <c r="A741" t="s">
        <v>542</v>
      </c>
      <c r="B741" t="s">
        <v>529</v>
      </c>
      <c r="C741" t="s">
        <v>536</v>
      </c>
      <c r="D741" t="s">
        <v>527</v>
      </c>
      <c r="E741" s="52">
        <v>43603</v>
      </c>
      <c r="F741" s="52">
        <v>43606</v>
      </c>
      <c r="G741">
        <v>18.7</v>
      </c>
      <c r="H741">
        <v>99.99</v>
      </c>
      <c r="I741">
        <f>PivotTables3!$G741*PivotTables3!$H741</f>
        <v>1869.8129999999999</v>
      </c>
    </row>
    <row r="742" spans="1:9" x14ac:dyDescent="0.2">
      <c r="A742" t="s">
        <v>539</v>
      </c>
      <c r="B742" t="s">
        <v>529</v>
      </c>
      <c r="C742" t="s">
        <v>553</v>
      </c>
      <c r="D742" t="s">
        <v>541</v>
      </c>
      <c r="E742" s="52">
        <v>43523</v>
      </c>
      <c r="F742" s="52">
        <v>43526</v>
      </c>
      <c r="G742">
        <v>23</v>
      </c>
      <c r="H742">
        <v>134.99</v>
      </c>
      <c r="I742">
        <f>PivotTables3!$G742*PivotTables3!$H742</f>
        <v>3104.7700000000004</v>
      </c>
    </row>
    <row r="743" spans="1:9" x14ac:dyDescent="0.2">
      <c r="A743" t="s">
        <v>604</v>
      </c>
      <c r="B743" t="s">
        <v>533</v>
      </c>
      <c r="C743" t="s">
        <v>530</v>
      </c>
      <c r="D743" t="s">
        <v>541</v>
      </c>
      <c r="E743" s="52">
        <v>43827</v>
      </c>
      <c r="F743" s="52">
        <v>43828</v>
      </c>
      <c r="G743">
        <v>20.5</v>
      </c>
      <c r="H743">
        <v>134.99</v>
      </c>
      <c r="I743">
        <f>PivotTables3!$G743*PivotTables3!$H743</f>
        <v>2767.2950000000001</v>
      </c>
    </row>
    <row r="744" spans="1:9" x14ac:dyDescent="0.2">
      <c r="A744" t="s">
        <v>612</v>
      </c>
      <c r="B744" t="s">
        <v>529</v>
      </c>
      <c r="C744" t="s">
        <v>537</v>
      </c>
      <c r="D744" t="s">
        <v>538</v>
      </c>
      <c r="E744" s="52">
        <v>43719</v>
      </c>
      <c r="F744" s="52">
        <v>43725</v>
      </c>
      <c r="G744">
        <v>15.5</v>
      </c>
      <c r="H744">
        <v>295.19</v>
      </c>
      <c r="I744">
        <f>PivotTables3!$G744*PivotTables3!$H744</f>
        <v>4575.4449999999997</v>
      </c>
    </row>
    <row r="745" spans="1:9" x14ac:dyDescent="0.2">
      <c r="A745" t="s">
        <v>579</v>
      </c>
      <c r="B745" t="s">
        <v>525</v>
      </c>
      <c r="C745" t="s">
        <v>553</v>
      </c>
      <c r="D745" t="s">
        <v>541</v>
      </c>
      <c r="E745" s="52">
        <v>43659</v>
      </c>
      <c r="F745" s="52">
        <v>43659</v>
      </c>
      <c r="G745">
        <v>12.4</v>
      </c>
      <c r="H745">
        <v>134.99</v>
      </c>
      <c r="I745">
        <f>PivotTables3!$G745*PivotTables3!$H745</f>
        <v>1673.8760000000002</v>
      </c>
    </row>
    <row r="746" spans="1:9" x14ac:dyDescent="0.2">
      <c r="A746" t="s">
        <v>591</v>
      </c>
      <c r="B746" t="s">
        <v>536</v>
      </c>
      <c r="C746" t="s">
        <v>551</v>
      </c>
      <c r="D746" t="s">
        <v>527</v>
      </c>
      <c r="E746" s="52">
        <v>43665</v>
      </c>
      <c r="F746" s="52">
        <v>43667</v>
      </c>
      <c r="G746">
        <v>24.5</v>
      </c>
      <c r="H746">
        <v>99.99</v>
      </c>
      <c r="I746">
        <f>PivotTables3!$G746*PivotTables3!$H746</f>
        <v>2449.7549999999997</v>
      </c>
    </row>
    <row r="747" spans="1:9" x14ac:dyDescent="0.2">
      <c r="A747" t="s">
        <v>575</v>
      </c>
      <c r="B747" t="s">
        <v>525</v>
      </c>
      <c r="C747" t="s">
        <v>559</v>
      </c>
      <c r="D747" t="s">
        <v>541</v>
      </c>
      <c r="E747" s="52">
        <v>43628</v>
      </c>
      <c r="F747" s="52">
        <v>43634</v>
      </c>
      <c r="G747">
        <v>16.600000000000001</v>
      </c>
      <c r="H747">
        <v>134.99</v>
      </c>
      <c r="I747">
        <f>PivotTables3!$G747*PivotTables3!$H747</f>
        <v>2240.8340000000003</v>
      </c>
    </row>
    <row r="748" spans="1:9" x14ac:dyDescent="0.2">
      <c r="A748" t="s">
        <v>615</v>
      </c>
      <c r="B748" t="s">
        <v>533</v>
      </c>
      <c r="C748" t="s">
        <v>536</v>
      </c>
      <c r="D748" t="s">
        <v>557</v>
      </c>
      <c r="E748" s="52">
        <v>43666</v>
      </c>
      <c r="F748" s="52">
        <v>43667</v>
      </c>
      <c r="G748">
        <v>14</v>
      </c>
      <c r="H748">
        <v>329.25</v>
      </c>
      <c r="I748">
        <f>PivotTables3!$G748*PivotTables3!$H748</f>
        <v>4609.5</v>
      </c>
    </row>
    <row r="749" spans="1:9" x14ac:dyDescent="0.2">
      <c r="A749" t="s">
        <v>528</v>
      </c>
      <c r="B749" t="s">
        <v>536</v>
      </c>
      <c r="C749" t="s">
        <v>537</v>
      </c>
      <c r="D749" t="s">
        <v>549</v>
      </c>
      <c r="E749" s="52">
        <v>43766</v>
      </c>
      <c r="F749" s="52">
        <v>43767</v>
      </c>
      <c r="G749">
        <v>17.3</v>
      </c>
      <c r="H749">
        <v>154.94999999999999</v>
      </c>
      <c r="I749">
        <f>PivotTables3!$G749*PivotTables3!$H749</f>
        <v>2680.6349999999998</v>
      </c>
    </row>
    <row r="750" spans="1:9" x14ac:dyDescent="0.2">
      <c r="A750" t="s">
        <v>575</v>
      </c>
      <c r="B750" t="s">
        <v>536</v>
      </c>
      <c r="C750" t="s">
        <v>526</v>
      </c>
      <c r="D750" t="s">
        <v>541</v>
      </c>
      <c r="E750" s="52">
        <v>43478</v>
      </c>
      <c r="F750" s="52">
        <v>43479</v>
      </c>
      <c r="G750">
        <v>19.899999999999999</v>
      </c>
      <c r="H750">
        <v>134.99</v>
      </c>
      <c r="I750">
        <f>PivotTables3!$G750*PivotTables3!$H750</f>
        <v>2686.3009999999999</v>
      </c>
    </row>
    <row r="751" spans="1:9" x14ac:dyDescent="0.2">
      <c r="A751" t="s">
        <v>581</v>
      </c>
      <c r="B751" t="s">
        <v>536</v>
      </c>
      <c r="C751" t="s">
        <v>551</v>
      </c>
      <c r="D751" t="s">
        <v>531</v>
      </c>
      <c r="E751" s="52">
        <v>43620</v>
      </c>
      <c r="F751" s="52">
        <v>43620</v>
      </c>
      <c r="G751">
        <v>22.1</v>
      </c>
      <c r="H751">
        <v>299</v>
      </c>
      <c r="I751">
        <f>PivotTables3!$G751*PivotTables3!$H751</f>
        <v>6607.9000000000005</v>
      </c>
    </row>
    <row r="752" spans="1:9" x14ac:dyDescent="0.2">
      <c r="A752" t="s">
        <v>573</v>
      </c>
      <c r="B752" t="s">
        <v>525</v>
      </c>
      <c r="C752" t="s">
        <v>553</v>
      </c>
      <c r="D752" t="s">
        <v>538</v>
      </c>
      <c r="E752" s="52">
        <v>43704</v>
      </c>
      <c r="F752" s="52">
        <v>43705</v>
      </c>
      <c r="G752">
        <v>23</v>
      </c>
      <c r="H752">
        <v>295.19</v>
      </c>
      <c r="I752">
        <f>PivotTables3!$G752*PivotTables3!$H752</f>
        <v>6789.37</v>
      </c>
    </row>
    <row r="753" spans="1:9" x14ac:dyDescent="0.2">
      <c r="A753" t="s">
        <v>586</v>
      </c>
      <c r="B753" t="s">
        <v>536</v>
      </c>
      <c r="C753" t="s">
        <v>530</v>
      </c>
      <c r="D753" t="s">
        <v>534</v>
      </c>
      <c r="E753" s="52">
        <v>43545</v>
      </c>
      <c r="F753" s="52">
        <v>43545</v>
      </c>
      <c r="G753">
        <v>11.5</v>
      </c>
      <c r="H753">
        <v>349</v>
      </c>
      <c r="I753">
        <f>PivotTables3!$G753*PivotTables3!$H753</f>
        <v>4013.5</v>
      </c>
    </row>
    <row r="754" spans="1:9" x14ac:dyDescent="0.2">
      <c r="A754" t="s">
        <v>598</v>
      </c>
      <c r="B754" t="s">
        <v>525</v>
      </c>
      <c r="C754" t="s">
        <v>553</v>
      </c>
      <c r="D754" t="s">
        <v>527</v>
      </c>
      <c r="E754" s="52">
        <v>43752</v>
      </c>
      <c r="F754" s="52">
        <v>43754</v>
      </c>
      <c r="G754">
        <v>14.9</v>
      </c>
      <c r="H754">
        <v>99.99</v>
      </c>
      <c r="I754">
        <f>PivotTables3!$G754*PivotTables3!$H754</f>
        <v>1489.8509999999999</v>
      </c>
    </row>
    <row r="755" spans="1:9" x14ac:dyDescent="0.2">
      <c r="A755" t="s">
        <v>596</v>
      </c>
      <c r="B755" t="s">
        <v>536</v>
      </c>
      <c r="C755" t="s">
        <v>530</v>
      </c>
      <c r="D755" t="s">
        <v>557</v>
      </c>
      <c r="E755" s="52">
        <v>43597</v>
      </c>
      <c r="F755" s="52">
        <v>43597</v>
      </c>
      <c r="G755">
        <v>8.1999999999999993</v>
      </c>
      <c r="H755">
        <v>329.25</v>
      </c>
      <c r="I755">
        <f>PivotTables3!$G755*PivotTables3!$H755</f>
        <v>2699.85</v>
      </c>
    </row>
    <row r="756" spans="1:9" x14ac:dyDescent="0.2">
      <c r="A756" t="s">
        <v>613</v>
      </c>
      <c r="B756" t="s">
        <v>529</v>
      </c>
      <c r="C756" t="s">
        <v>537</v>
      </c>
      <c r="D756" t="s">
        <v>543</v>
      </c>
      <c r="E756" s="52">
        <v>43574</v>
      </c>
      <c r="F756" s="52">
        <v>43575</v>
      </c>
      <c r="G756">
        <v>10.9</v>
      </c>
      <c r="H756">
        <v>285.99</v>
      </c>
      <c r="I756">
        <f>PivotTables3!$G756*PivotTables3!$H756</f>
        <v>3117.2910000000002</v>
      </c>
    </row>
    <row r="757" spans="1:9" x14ac:dyDescent="0.2">
      <c r="A757" t="s">
        <v>597</v>
      </c>
      <c r="B757" t="s">
        <v>525</v>
      </c>
      <c r="C757" t="s">
        <v>551</v>
      </c>
      <c r="D757" t="s">
        <v>538</v>
      </c>
      <c r="E757" s="52">
        <v>43734</v>
      </c>
      <c r="F757" s="52">
        <v>43740</v>
      </c>
      <c r="G757">
        <v>10.8</v>
      </c>
      <c r="H757">
        <v>295.19</v>
      </c>
      <c r="I757">
        <f>PivotTables3!$G757*PivotTables3!$H757</f>
        <v>3188.0520000000001</v>
      </c>
    </row>
    <row r="758" spans="1:9" x14ac:dyDescent="0.2">
      <c r="A758" t="s">
        <v>560</v>
      </c>
      <c r="B758" t="s">
        <v>540</v>
      </c>
      <c r="C758" t="s">
        <v>553</v>
      </c>
      <c r="D758" t="s">
        <v>541</v>
      </c>
      <c r="E758" s="52">
        <v>43800</v>
      </c>
      <c r="F758" s="52">
        <v>43803</v>
      </c>
      <c r="G758">
        <v>20.7</v>
      </c>
      <c r="H758">
        <v>134.99</v>
      </c>
      <c r="I758">
        <f>PivotTables3!$G758*PivotTables3!$H758</f>
        <v>2794.2930000000001</v>
      </c>
    </row>
    <row r="759" spans="1:9" x14ac:dyDescent="0.2">
      <c r="A759" t="s">
        <v>580</v>
      </c>
      <c r="B759" t="s">
        <v>536</v>
      </c>
      <c r="C759" t="s">
        <v>548</v>
      </c>
      <c r="D759" t="s">
        <v>549</v>
      </c>
      <c r="E759" s="52">
        <v>43823</v>
      </c>
      <c r="F759" s="52">
        <v>43823</v>
      </c>
      <c r="G759">
        <v>24.8</v>
      </c>
      <c r="H759">
        <v>154.94999999999999</v>
      </c>
      <c r="I759">
        <f>PivotTables3!$G759*PivotTables3!$H759</f>
        <v>3842.7599999999998</v>
      </c>
    </row>
    <row r="760" spans="1:9" x14ac:dyDescent="0.2">
      <c r="A760" t="s">
        <v>600</v>
      </c>
      <c r="B760" t="s">
        <v>525</v>
      </c>
      <c r="C760" t="s">
        <v>526</v>
      </c>
      <c r="D760" t="s">
        <v>549</v>
      </c>
      <c r="E760" s="52">
        <v>43563</v>
      </c>
      <c r="F760" s="52">
        <v>43564</v>
      </c>
      <c r="G760">
        <v>23.9</v>
      </c>
      <c r="H760">
        <v>154.94999999999999</v>
      </c>
      <c r="I760">
        <f>PivotTables3!$G760*PivotTables3!$H760</f>
        <v>3703.3049999999994</v>
      </c>
    </row>
    <row r="761" spans="1:9" x14ac:dyDescent="0.2">
      <c r="A761" t="s">
        <v>545</v>
      </c>
      <c r="B761" t="s">
        <v>536</v>
      </c>
      <c r="C761" t="s">
        <v>526</v>
      </c>
      <c r="D761" t="s">
        <v>538</v>
      </c>
      <c r="E761" s="52">
        <v>43651</v>
      </c>
      <c r="F761" s="52">
        <v>43656</v>
      </c>
      <c r="G761">
        <v>17.600000000000001</v>
      </c>
      <c r="H761">
        <v>295.19</v>
      </c>
      <c r="I761">
        <f>PivotTables3!$G761*PivotTables3!$H761</f>
        <v>5195.3440000000001</v>
      </c>
    </row>
    <row r="762" spans="1:9" x14ac:dyDescent="0.2">
      <c r="A762" t="s">
        <v>606</v>
      </c>
      <c r="B762" t="s">
        <v>525</v>
      </c>
      <c r="C762" t="s">
        <v>551</v>
      </c>
      <c r="D762" t="s">
        <v>543</v>
      </c>
      <c r="E762" s="52">
        <v>43594</v>
      </c>
      <c r="F762" s="52">
        <v>43597</v>
      </c>
      <c r="G762">
        <v>5.7</v>
      </c>
      <c r="H762">
        <v>285.99</v>
      </c>
      <c r="I762">
        <f>PivotTables3!$G762*PivotTables3!$H762</f>
        <v>1630.143</v>
      </c>
    </row>
    <row r="763" spans="1:9" x14ac:dyDescent="0.2">
      <c r="A763" t="s">
        <v>573</v>
      </c>
      <c r="B763" t="s">
        <v>533</v>
      </c>
      <c r="C763" t="s">
        <v>526</v>
      </c>
      <c r="D763" t="s">
        <v>538</v>
      </c>
      <c r="E763" s="52">
        <v>43622</v>
      </c>
      <c r="F763" s="52">
        <v>43628</v>
      </c>
      <c r="G763">
        <v>18.7</v>
      </c>
      <c r="H763">
        <v>295.19</v>
      </c>
      <c r="I763">
        <f>PivotTables3!$G763*PivotTables3!$H763</f>
        <v>5520.0529999999999</v>
      </c>
    </row>
    <row r="764" spans="1:9" x14ac:dyDescent="0.2">
      <c r="A764" t="s">
        <v>535</v>
      </c>
      <c r="B764" t="s">
        <v>525</v>
      </c>
      <c r="C764" t="s">
        <v>530</v>
      </c>
      <c r="D764" t="s">
        <v>538</v>
      </c>
      <c r="E764" s="52">
        <v>43583</v>
      </c>
      <c r="F764" s="52">
        <v>43585</v>
      </c>
      <c r="G764">
        <v>14.1</v>
      </c>
      <c r="H764">
        <v>295.19</v>
      </c>
      <c r="I764">
        <f>PivotTables3!$G764*PivotTables3!$H764</f>
        <v>4162.1790000000001</v>
      </c>
    </row>
    <row r="765" spans="1:9" x14ac:dyDescent="0.2">
      <c r="A765" t="s">
        <v>609</v>
      </c>
      <c r="B765" t="s">
        <v>540</v>
      </c>
      <c r="C765" t="s">
        <v>553</v>
      </c>
      <c r="D765" t="s">
        <v>531</v>
      </c>
      <c r="E765" s="52">
        <v>43637</v>
      </c>
      <c r="F765" s="52">
        <v>43637</v>
      </c>
      <c r="G765">
        <v>6</v>
      </c>
      <c r="H765">
        <v>299</v>
      </c>
      <c r="I765">
        <f>PivotTables3!$G765*PivotTables3!$H765</f>
        <v>1794</v>
      </c>
    </row>
    <row r="766" spans="1:9" x14ac:dyDescent="0.2">
      <c r="A766" t="s">
        <v>584</v>
      </c>
      <c r="B766" t="s">
        <v>536</v>
      </c>
      <c r="C766" t="s">
        <v>530</v>
      </c>
      <c r="D766" t="s">
        <v>527</v>
      </c>
      <c r="E766" s="52">
        <v>43690</v>
      </c>
      <c r="F766" s="52">
        <v>43695</v>
      </c>
      <c r="G766">
        <v>18</v>
      </c>
      <c r="H766">
        <v>99.99</v>
      </c>
      <c r="I766">
        <f>PivotTables3!$G766*PivotTables3!$H766</f>
        <v>1799.82</v>
      </c>
    </row>
    <row r="767" spans="1:9" x14ac:dyDescent="0.2">
      <c r="A767" t="s">
        <v>595</v>
      </c>
      <c r="B767" t="s">
        <v>525</v>
      </c>
      <c r="C767" t="s">
        <v>530</v>
      </c>
      <c r="D767" t="s">
        <v>566</v>
      </c>
      <c r="E767" s="52">
        <v>43515</v>
      </c>
      <c r="F767" s="52">
        <v>43520</v>
      </c>
      <c r="G767">
        <v>15.1</v>
      </c>
      <c r="H767">
        <v>325</v>
      </c>
      <c r="I767">
        <f>PivotTables3!$G767*PivotTables3!$H767</f>
        <v>4907.5</v>
      </c>
    </row>
    <row r="768" spans="1:9" x14ac:dyDescent="0.2">
      <c r="A768" t="s">
        <v>605</v>
      </c>
      <c r="B768" t="s">
        <v>529</v>
      </c>
      <c r="C768" t="s">
        <v>551</v>
      </c>
      <c r="D768" t="s">
        <v>534</v>
      </c>
      <c r="E768" s="52">
        <v>43774</v>
      </c>
      <c r="F768" s="52">
        <v>43774</v>
      </c>
      <c r="G768">
        <v>18.2</v>
      </c>
      <c r="H768">
        <v>349</v>
      </c>
      <c r="I768">
        <f>PivotTables3!$G768*PivotTables3!$H768</f>
        <v>6351.8</v>
      </c>
    </row>
    <row r="769" spans="1:9" x14ac:dyDescent="0.2">
      <c r="A769" t="s">
        <v>584</v>
      </c>
      <c r="B769" t="s">
        <v>536</v>
      </c>
      <c r="C769" t="s">
        <v>536</v>
      </c>
      <c r="D769" t="s">
        <v>557</v>
      </c>
      <c r="E769" s="52">
        <v>43545</v>
      </c>
      <c r="F769" s="52">
        <v>43551</v>
      </c>
      <c r="G769">
        <v>24.7</v>
      </c>
      <c r="H769">
        <v>329.25</v>
      </c>
      <c r="I769">
        <f>PivotTables3!$G769*PivotTables3!$H769</f>
        <v>8132.4749999999995</v>
      </c>
    </row>
    <row r="770" spans="1:9" x14ac:dyDescent="0.2">
      <c r="A770" t="s">
        <v>550</v>
      </c>
      <c r="B770" t="s">
        <v>529</v>
      </c>
      <c r="C770" t="s">
        <v>562</v>
      </c>
      <c r="D770" t="s">
        <v>531</v>
      </c>
      <c r="E770" s="52">
        <v>43545</v>
      </c>
      <c r="F770" s="52">
        <v>43550</v>
      </c>
      <c r="G770">
        <v>6.9</v>
      </c>
      <c r="H770">
        <v>299</v>
      </c>
      <c r="I770">
        <f>PivotTables3!$G770*PivotTables3!$H770</f>
        <v>2063.1</v>
      </c>
    </row>
    <row r="771" spans="1:9" x14ac:dyDescent="0.2">
      <c r="A771" t="s">
        <v>609</v>
      </c>
      <c r="B771" t="s">
        <v>525</v>
      </c>
      <c r="C771" t="s">
        <v>536</v>
      </c>
      <c r="D771" t="s">
        <v>557</v>
      </c>
      <c r="E771" s="52">
        <v>43790</v>
      </c>
      <c r="F771" s="52">
        <v>43793</v>
      </c>
      <c r="G771">
        <v>6</v>
      </c>
      <c r="H771">
        <v>329.25</v>
      </c>
      <c r="I771">
        <f>PivotTables3!$G771*PivotTables3!$H771</f>
        <v>1975.5</v>
      </c>
    </row>
    <row r="772" spans="1:9" x14ac:dyDescent="0.2">
      <c r="A772" t="s">
        <v>539</v>
      </c>
      <c r="B772" t="s">
        <v>529</v>
      </c>
      <c r="C772" t="s">
        <v>562</v>
      </c>
      <c r="D772" t="s">
        <v>566</v>
      </c>
      <c r="E772" s="52">
        <v>43773</v>
      </c>
      <c r="F772" s="52">
        <v>43774</v>
      </c>
      <c r="G772">
        <v>13.7</v>
      </c>
      <c r="H772">
        <v>325</v>
      </c>
      <c r="I772">
        <f>PivotTables3!$G772*PivotTables3!$H772</f>
        <v>4452.5</v>
      </c>
    </row>
    <row r="773" spans="1:9" x14ac:dyDescent="0.2">
      <c r="A773" t="s">
        <v>544</v>
      </c>
      <c r="B773" t="s">
        <v>536</v>
      </c>
      <c r="C773" t="s">
        <v>553</v>
      </c>
      <c r="D773" t="s">
        <v>557</v>
      </c>
      <c r="E773" s="52">
        <v>43698</v>
      </c>
      <c r="F773" s="52">
        <v>43699</v>
      </c>
      <c r="G773">
        <v>7.4</v>
      </c>
      <c r="H773">
        <v>329.25</v>
      </c>
      <c r="I773">
        <f>PivotTables3!$G773*PivotTables3!$H773</f>
        <v>2436.4500000000003</v>
      </c>
    </row>
    <row r="774" spans="1:9" x14ac:dyDescent="0.2">
      <c r="A774" t="s">
        <v>573</v>
      </c>
      <c r="B774" t="s">
        <v>525</v>
      </c>
      <c r="C774" t="s">
        <v>553</v>
      </c>
      <c r="D774" t="s">
        <v>527</v>
      </c>
      <c r="E774" s="52">
        <v>43679</v>
      </c>
      <c r="F774" s="52">
        <v>43683</v>
      </c>
      <c r="G774">
        <v>23.8</v>
      </c>
      <c r="H774">
        <v>99.99</v>
      </c>
      <c r="I774">
        <f>PivotTables3!$G774*PivotTables3!$H774</f>
        <v>2379.7620000000002</v>
      </c>
    </row>
    <row r="775" spans="1:9" x14ac:dyDescent="0.2">
      <c r="A775" t="s">
        <v>552</v>
      </c>
      <c r="B775" t="s">
        <v>536</v>
      </c>
      <c r="C775" t="s">
        <v>537</v>
      </c>
      <c r="D775" t="s">
        <v>566</v>
      </c>
      <c r="E775" s="52">
        <v>43605</v>
      </c>
      <c r="F775" s="52">
        <v>43607</v>
      </c>
      <c r="G775">
        <v>22.7</v>
      </c>
      <c r="H775">
        <v>325</v>
      </c>
      <c r="I775">
        <f>PivotTables3!$G775*PivotTables3!$H775</f>
        <v>7377.5</v>
      </c>
    </row>
    <row r="776" spans="1:9" x14ac:dyDescent="0.2">
      <c r="A776" t="s">
        <v>561</v>
      </c>
      <c r="B776" t="s">
        <v>536</v>
      </c>
      <c r="C776" t="s">
        <v>559</v>
      </c>
      <c r="D776" t="s">
        <v>534</v>
      </c>
      <c r="E776" s="52">
        <v>43581</v>
      </c>
      <c r="F776" s="52">
        <v>43586</v>
      </c>
      <c r="G776">
        <v>17.600000000000001</v>
      </c>
      <c r="H776">
        <v>349</v>
      </c>
      <c r="I776">
        <f>PivotTables3!$G776*PivotTables3!$H776</f>
        <v>6142.4000000000005</v>
      </c>
    </row>
    <row r="777" spans="1:9" x14ac:dyDescent="0.2">
      <c r="A777" t="s">
        <v>610</v>
      </c>
      <c r="B777" t="s">
        <v>529</v>
      </c>
      <c r="C777" t="s">
        <v>537</v>
      </c>
      <c r="D777" t="s">
        <v>543</v>
      </c>
      <c r="E777" s="52">
        <v>43749</v>
      </c>
      <c r="F777" s="52">
        <v>43752</v>
      </c>
      <c r="G777">
        <v>16.899999999999999</v>
      </c>
      <c r="H777">
        <v>285.99</v>
      </c>
      <c r="I777">
        <f>PivotTables3!$G777*PivotTables3!$H777</f>
        <v>4833.2309999999998</v>
      </c>
    </row>
    <row r="778" spans="1:9" x14ac:dyDescent="0.2">
      <c r="A778" t="s">
        <v>558</v>
      </c>
      <c r="B778" t="s">
        <v>533</v>
      </c>
      <c r="C778" t="s">
        <v>537</v>
      </c>
      <c r="D778" t="s">
        <v>541</v>
      </c>
      <c r="E778" s="52">
        <v>43475</v>
      </c>
      <c r="F778" s="52">
        <v>43480</v>
      </c>
      <c r="G778">
        <v>17.2</v>
      </c>
      <c r="H778">
        <v>134.99</v>
      </c>
      <c r="I778">
        <f>PivotTables3!$G778*PivotTables3!$H778</f>
        <v>2321.828</v>
      </c>
    </row>
    <row r="779" spans="1:9" x14ac:dyDescent="0.2">
      <c r="A779" t="s">
        <v>615</v>
      </c>
      <c r="B779" t="s">
        <v>536</v>
      </c>
      <c r="C779" t="s">
        <v>548</v>
      </c>
      <c r="D779" t="s">
        <v>549</v>
      </c>
      <c r="E779" s="52">
        <v>43521</v>
      </c>
      <c r="F779" s="52">
        <v>43526</v>
      </c>
      <c r="G779">
        <v>10.199999999999999</v>
      </c>
      <c r="H779">
        <v>154.94999999999999</v>
      </c>
      <c r="I779">
        <f>PivotTables3!$G779*PivotTables3!$H779</f>
        <v>1580.4899999999998</v>
      </c>
    </row>
    <row r="780" spans="1:9" x14ac:dyDescent="0.2">
      <c r="A780" t="s">
        <v>550</v>
      </c>
      <c r="B780" t="s">
        <v>529</v>
      </c>
      <c r="C780" t="s">
        <v>530</v>
      </c>
      <c r="D780" t="s">
        <v>538</v>
      </c>
      <c r="E780" s="52">
        <v>43536</v>
      </c>
      <c r="F780" s="52">
        <v>43541</v>
      </c>
      <c r="G780">
        <v>22.4</v>
      </c>
      <c r="H780">
        <v>295.19</v>
      </c>
      <c r="I780">
        <f>PivotTables3!$G780*PivotTables3!$H780</f>
        <v>6612.2559999999994</v>
      </c>
    </row>
    <row r="781" spans="1:9" x14ac:dyDescent="0.2">
      <c r="A781" t="s">
        <v>612</v>
      </c>
      <c r="B781" t="s">
        <v>525</v>
      </c>
      <c r="C781" t="s">
        <v>548</v>
      </c>
      <c r="D781" t="s">
        <v>531</v>
      </c>
      <c r="E781" s="52">
        <v>43480</v>
      </c>
      <c r="F781" s="52">
        <v>43480</v>
      </c>
      <c r="G781">
        <v>24.2</v>
      </c>
      <c r="H781">
        <v>299</v>
      </c>
      <c r="I781">
        <f>PivotTables3!$G781*PivotTables3!$H781</f>
        <v>7235.8</v>
      </c>
    </row>
    <row r="782" spans="1:9" x14ac:dyDescent="0.2">
      <c r="A782" t="s">
        <v>532</v>
      </c>
      <c r="B782" t="s">
        <v>536</v>
      </c>
      <c r="C782" t="s">
        <v>562</v>
      </c>
      <c r="D782" t="s">
        <v>566</v>
      </c>
      <c r="E782" s="52">
        <v>43504</v>
      </c>
      <c r="F782" s="52">
        <v>43508</v>
      </c>
      <c r="G782">
        <v>10.4</v>
      </c>
      <c r="H782">
        <v>325</v>
      </c>
      <c r="I782">
        <f>PivotTables3!$G782*PivotTables3!$H782</f>
        <v>3380</v>
      </c>
    </row>
    <row r="783" spans="1:9" x14ac:dyDescent="0.2">
      <c r="A783" t="s">
        <v>556</v>
      </c>
      <c r="B783" t="s">
        <v>536</v>
      </c>
      <c r="C783" t="s">
        <v>548</v>
      </c>
      <c r="D783" t="s">
        <v>538</v>
      </c>
      <c r="E783" s="52">
        <v>43500</v>
      </c>
      <c r="F783" s="52">
        <v>43504</v>
      </c>
      <c r="G783">
        <v>18.7</v>
      </c>
      <c r="H783">
        <v>295.19</v>
      </c>
      <c r="I783">
        <f>PivotTables3!$G783*PivotTables3!$H783</f>
        <v>5520.0529999999999</v>
      </c>
    </row>
    <row r="784" spans="1:9" x14ac:dyDescent="0.2">
      <c r="A784" t="s">
        <v>575</v>
      </c>
      <c r="B784" t="s">
        <v>525</v>
      </c>
      <c r="C784" t="s">
        <v>526</v>
      </c>
      <c r="D784" t="s">
        <v>549</v>
      </c>
      <c r="E784" s="52">
        <v>43734</v>
      </c>
      <c r="F784" s="52">
        <v>43739</v>
      </c>
      <c r="G784">
        <v>6.6</v>
      </c>
      <c r="H784">
        <v>154.94999999999999</v>
      </c>
      <c r="I784">
        <f>PivotTables3!$G784*PivotTables3!$H784</f>
        <v>1022.6699999999998</v>
      </c>
    </row>
    <row r="785" spans="1:9" x14ac:dyDescent="0.2">
      <c r="A785" t="s">
        <v>595</v>
      </c>
      <c r="B785" t="s">
        <v>529</v>
      </c>
      <c r="C785" t="s">
        <v>526</v>
      </c>
      <c r="D785" t="s">
        <v>534</v>
      </c>
      <c r="E785" s="52">
        <v>43565</v>
      </c>
      <c r="F785" s="52">
        <v>43565</v>
      </c>
      <c r="G785">
        <v>11.4</v>
      </c>
      <c r="H785">
        <v>349</v>
      </c>
      <c r="I785">
        <f>PivotTables3!$G785*PivotTables3!$H785</f>
        <v>3978.6</v>
      </c>
    </row>
    <row r="786" spans="1:9" x14ac:dyDescent="0.2">
      <c r="A786" t="s">
        <v>578</v>
      </c>
      <c r="B786" t="s">
        <v>533</v>
      </c>
      <c r="C786" t="s">
        <v>551</v>
      </c>
      <c r="D786" t="s">
        <v>538</v>
      </c>
      <c r="E786" s="52">
        <v>43613</v>
      </c>
      <c r="F786" s="52">
        <v>43619</v>
      </c>
      <c r="G786">
        <v>15.6</v>
      </c>
      <c r="H786">
        <v>295.19</v>
      </c>
      <c r="I786">
        <f>PivotTables3!$G786*PivotTables3!$H786</f>
        <v>4604.9639999999999</v>
      </c>
    </row>
    <row r="787" spans="1:9" x14ac:dyDescent="0.2">
      <c r="A787" t="s">
        <v>571</v>
      </c>
      <c r="B787" t="s">
        <v>529</v>
      </c>
      <c r="C787" t="s">
        <v>553</v>
      </c>
      <c r="D787" t="s">
        <v>541</v>
      </c>
      <c r="E787" s="52">
        <v>43506</v>
      </c>
      <c r="F787" s="52">
        <v>43506</v>
      </c>
      <c r="G787">
        <v>6.2</v>
      </c>
      <c r="H787">
        <v>134.99</v>
      </c>
      <c r="I787">
        <f>PivotTables3!$G787*PivotTables3!$H787</f>
        <v>836.9380000000001</v>
      </c>
    </row>
    <row r="788" spans="1:9" x14ac:dyDescent="0.2">
      <c r="A788" t="s">
        <v>572</v>
      </c>
      <c r="B788" t="s">
        <v>525</v>
      </c>
      <c r="C788" t="s">
        <v>559</v>
      </c>
      <c r="D788" t="s">
        <v>557</v>
      </c>
      <c r="E788" s="52">
        <v>43818</v>
      </c>
      <c r="F788" s="52">
        <v>43823</v>
      </c>
      <c r="G788">
        <v>19.3</v>
      </c>
      <c r="H788">
        <v>329.25</v>
      </c>
      <c r="I788">
        <f>PivotTables3!$G788*PivotTables3!$H788</f>
        <v>6354.5250000000005</v>
      </c>
    </row>
    <row r="789" spans="1:9" x14ac:dyDescent="0.2">
      <c r="A789" t="s">
        <v>564</v>
      </c>
      <c r="B789" t="s">
        <v>536</v>
      </c>
      <c r="C789" t="s">
        <v>551</v>
      </c>
      <c r="D789" t="s">
        <v>557</v>
      </c>
      <c r="E789" s="52">
        <v>43822</v>
      </c>
      <c r="F789" s="52">
        <v>43825</v>
      </c>
      <c r="G789">
        <v>21.3</v>
      </c>
      <c r="H789">
        <v>329.25</v>
      </c>
      <c r="I789">
        <f>PivotTables3!$G789*PivotTables3!$H789</f>
        <v>7013.0250000000005</v>
      </c>
    </row>
    <row r="790" spans="1:9" x14ac:dyDescent="0.2">
      <c r="A790" t="s">
        <v>528</v>
      </c>
      <c r="B790" t="s">
        <v>525</v>
      </c>
      <c r="C790" t="s">
        <v>551</v>
      </c>
      <c r="D790" t="s">
        <v>527</v>
      </c>
      <c r="E790" s="52">
        <v>43740</v>
      </c>
      <c r="F790" s="52">
        <v>43740</v>
      </c>
      <c r="G790">
        <v>14.8</v>
      </c>
      <c r="H790">
        <v>99.99</v>
      </c>
      <c r="I790">
        <f>PivotTables3!$G790*PivotTables3!$H790</f>
        <v>1479.8520000000001</v>
      </c>
    </row>
    <row r="791" spans="1:9" x14ac:dyDescent="0.2">
      <c r="A791" t="s">
        <v>570</v>
      </c>
      <c r="B791" t="s">
        <v>533</v>
      </c>
      <c r="C791" t="s">
        <v>526</v>
      </c>
      <c r="D791" t="s">
        <v>527</v>
      </c>
      <c r="E791" s="52">
        <v>43662</v>
      </c>
      <c r="F791" s="52">
        <v>43668</v>
      </c>
      <c r="G791">
        <v>13.4</v>
      </c>
      <c r="H791">
        <v>99.99</v>
      </c>
      <c r="I791">
        <f>PivotTables3!$G791*PivotTables3!$H791</f>
        <v>1339.866</v>
      </c>
    </row>
    <row r="792" spans="1:9" x14ac:dyDescent="0.2">
      <c r="A792" t="s">
        <v>563</v>
      </c>
      <c r="B792" t="s">
        <v>525</v>
      </c>
      <c r="C792" t="s">
        <v>537</v>
      </c>
      <c r="D792" t="s">
        <v>531</v>
      </c>
      <c r="E792" s="52">
        <v>43528</v>
      </c>
      <c r="F792" s="52">
        <v>43533</v>
      </c>
      <c r="G792">
        <v>13.1</v>
      </c>
      <c r="H792">
        <v>299</v>
      </c>
      <c r="I792">
        <f>PivotTables3!$G792*PivotTables3!$H792</f>
        <v>3916.9</v>
      </c>
    </row>
    <row r="793" spans="1:9" x14ac:dyDescent="0.2">
      <c r="A793" t="s">
        <v>599</v>
      </c>
      <c r="B793" t="s">
        <v>529</v>
      </c>
      <c r="C793" t="s">
        <v>559</v>
      </c>
      <c r="D793" t="s">
        <v>527</v>
      </c>
      <c r="E793" s="52">
        <v>43760</v>
      </c>
      <c r="F793" s="52">
        <v>43765</v>
      </c>
      <c r="G793">
        <v>5.3</v>
      </c>
      <c r="H793">
        <v>99.99</v>
      </c>
      <c r="I793">
        <f>PivotTables3!$G793*PivotTables3!$H793</f>
        <v>529.947</v>
      </c>
    </row>
    <row r="794" spans="1:9" x14ac:dyDescent="0.2">
      <c r="A794" t="s">
        <v>601</v>
      </c>
      <c r="B794" t="s">
        <v>540</v>
      </c>
      <c r="C794" t="s">
        <v>553</v>
      </c>
      <c r="D794" t="s">
        <v>566</v>
      </c>
      <c r="E794" s="52">
        <v>43516</v>
      </c>
      <c r="F794" s="52">
        <v>43521</v>
      </c>
      <c r="G794">
        <v>23.8</v>
      </c>
      <c r="H794">
        <v>325</v>
      </c>
      <c r="I794">
        <f>PivotTables3!$G794*PivotTables3!$H794</f>
        <v>7735</v>
      </c>
    </row>
    <row r="795" spans="1:9" x14ac:dyDescent="0.2">
      <c r="A795" t="s">
        <v>595</v>
      </c>
      <c r="B795" t="s">
        <v>529</v>
      </c>
      <c r="C795" t="s">
        <v>536</v>
      </c>
      <c r="D795" t="s">
        <v>531</v>
      </c>
      <c r="E795" s="52">
        <v>43769</v>
      </c>
      <c r="F795" s="52">
        <v>43774</v>
      </c>
      <c r="G795">
        <v>12.2</v>
      </c>
      <c r="H795">
        <v>299</v>
      </c>
      <c r="I795">
        <f>PivotTables3!$G795*PivotTables3!$H795</f>
        <v>3647.7999999999997</v>
      </c>
    </row>
    <row r="796" spans="1:9" x14ac:dyDescent="0.2">
      <c r="A796" t="s">
        <v>587</v>
      </c>
      <c r="B796" t="s">
        <v>525</v>
      </c>
      <c r="C796" t="s">
        <v>553</v>
      </c>
      <c r="D796" t="s">
        <v>543</v>
      </c>
      <c r="E796" s="52">
        <v>43820</v>
      </c>
      <c r="F796" s="52">
        <v>43824</v>
      </c>
      <c r="G796">
        <v>24.9</v>
      </c>
      <c r="H796">
        <v>285.99</v>
      </c>
      <c r="I796">
        <f>PivotTables3!$G796*PivotTables3!$H796</f>
        <v>7121.1509999999998</v>
      </c>
    </row>
    <row r="797" spans="1:9" x14ac:dyDescent="0.2">
      <c r="A797" t="s">
        <v>528</v>
      </c>
      <c r="B797" t="s">
        <v>525</v>
      </c>
      <c r="C797" t="s">
        <v>553</v>
      </c>
      <c r="D797" t="s">
        <v>541</v>
      </c>
      <c r="E797" s="52">
        <v>43786</v>
      </c>
      <c r="F797" s="52">
        <v>43792</v>
      </c>
      <c r="G797">
        <v>9.6999999999999993</v>
      </c>
      <c r="H797">
        <v>134.99</v>
      </c>
      <c r="I797">
        <f>PivotTables3!$G797*PivotTables3!$H797</f>
        <v>1309.403</v>
      </c>
    </row>
    <row r="798" spans="1:9" x14ac:dyDescent="0.2">
      <c r="A798" t="s">
        <v>601</v>
      </c>
      <c r="B798" t="s">
        <v>536</v>
      </c>
      <c r="C798" t="s">
        <v>526</v>
      </c>
      <c r="D798" t="s">
        <v>543</v>
      </c>
      <c r="E798" s="52">
        <v>43532</v>
      </c>
      <c r="F798" s="52">
        <v>43532</v>
      </c>
      <c r="G798">
        <v>10</v>
      </c>
      <c r="H798">
        <v>285.99</v>
      </c>
      <c r="I798">
        <f>PivotTables3!$G798*PivotTables3!$H798</f>
        <v>2859.9</v>
      </c>
    </row>
    <row r="799" spans="1:9" x14ac:dyDescent="0.2">
      <c r="A799" t="s">
        <v>558</v>
      </c>
      <c r="B799" t="s">
        <v>525</v>
      </c>
      <c r="C799" t="s">
        <v>526</v>
      </c>
      <c r="D799" t="s">
        <v>527</v>
      </c>
      <c r="E799" s="52">
        <v>43477</v>
      </c>
      <c r="F799" s="52">
        <v>43479</v>
      </c>
      <c r="G799">
        <v>19.5</v>
      </c>
      <c r="H799">
        <v>99.99</v>
      </c>
      <c r="I799">
        <f>PivotTables3!$G799*PivotTables3!$H799</f>
        <v>1949.8049999999998</v>
      </c>
    </row>
    <row r="800" spans="1:9" x14ac:dyDescent="0.2">
      <c r="A800" t="s">
        <v>560</v>
      </c>
      <c r="B800" t="s">
        <v>529</v>
      </c>
      <c r="C800" t="s">
        <v>559</v>
      </c>
      <c r="D800" t="s">
        <v>534</v>
      </c>
      <c r="E800" s="52">
        <v>43761</v>
      </c>
      <c r="F800" s="52">
        <v>43763</v>
      </c>
      <c r="G800">
        <v>8.1999999999999993</v>
      </c>
      <c r="H800">
        <v>349</v>
      </c>
      <c r="I800">
        <f>PivotTables3!$G800*PivotTables3!$H800</f>
        <v>2861.7999999999997</v>
      </c>
    </row>
    <row r="801" spans="1:9" x14ac:dyDescent="0.2">
      <c r="A801" t="s">
        <v>616</v>
      </c>
      <c r="B801" t="s">
        <v>525</v>
      </c>
      <c r="C801" t="s">
        <v>553</v>
      </c>
      <c r="D801" t="s">
        <v>557</v>
      </c>
      <c r="E801" s="52">
        <v>43781</v>
      </c>
      <c r="F801" s="52">
        <v>43781</v>
      </c>
      <c r="G801">
        <v>8.4</v>
      </c>
      <c r="H801">
        <v>329.25</v>
      </c>
      <c r="I801">
        <f>PivotTables3!$G801*PivotTables3!$H801</f>
        <v>2765.7000000000003</v>
      </c>
    </row>
    <row r="802" spans="1:9" x14ac:dyDescent="0.2">
      <c r="A802" t="s">
        <v>610</v>
      </c>
      <c r="B802" t="s">
        <v>533</v>
      </c>
      <c r="C802" t="s">
        <v>553</v>
      </c>
      <c r="D802" t="s">
        <v>541</v>
      </c>
      <c r="E802" s="52">
        <v>43600</v>
      </c>
      <c r="F802" s="52">
        <v>43606</v>
      </c>
      <c r="G802">
        <v>13.7</v>
      </c>
      <c r="H802">
        <v>134.99</v>
      </c>
      <c r="I802">
        <f>PivotTables3!$G802*PivotTables3!$H802</f>
        <v>1849.3630000000001</v>
      </c>
    </row>
    <row r="803" spans="1:9" x14ac:dyDescent="0.2">
      <c r="A803" t="s">
        <v>560</v>
      </c>
      <c r="B803" t="s">
        <v>536</v>
      </c>
      <c r="C803" t="s">
        <v>537</v>
      </c>
      <c r="D803" t="s">
        <v>557</v>
      </c>
      <c r="E803" s="52">
        <v>43609</v>
      </c>
      <c r="F803" s="52">
        <v>43611</v>
      </c>
      <c r="G803">
        <v>20.3</v>
      </c>
      <c r="H803">
        <v>329.25</v>
      </c>
      <c r="I803">
        <f>PivotTables3!$G803*PivotTables3!$H803</f>
        <v>6683.7750000000005</v>
      </c>
    </row>
    <row r="804" spans="1:9" x14ac:dyDescent="0.2">
      <c r="A804" t="s">
        <v>564</v>
      </c>
      <c r="B804" t="s">
        <v>529</v>
      </c>
      <c r="C804" t="s">
        <v>559</v>
      </c>
      <c r="D804" t="s">
        <v>534</v>
      </c>
      <c r="E804" s="52">
        <v>43807</v>
      </c>
      <c r="F804" s="52">
        <v>43807</v>
      </c>
      <c r="G804">
        <v>7.3</v>
      </c>
      <c r="H804">
        <v>349</v>
      </c>
      <c r="I804">
        <f>PivotTables3!$G804*PivotTables3!$H804</f>
        <v>2547.6999999999998</v>
      </c>
    </row>
    <row r="805" spans="1:9" x14ac:dyDescent="0.2">
      <c r="A805" t="s">
        <v>550</v>
      </c>
      <c r="B805" t="s">
        <v>536</v>
      </c>
      <c r="C805" t="s">
        <v>559</v>
      </c>
      <c r="D805" t="s">
        <v>541</v>
      </c>
      <c r="E805" s="52">
        <v>43562</v>
      </c>
      <c r="F805" s="52">
        <v>43566</v>
      </c>
      <c r="G805">
        <v>15.2</v>
      </c>
      <c r="H805">
        <v>134.99</v>
      </c>
      <c r="I805">
        <f>PivotTables3!$G805*PivotTables3!$H805</f>
        <v>2051.848</v>
      </c>
    </row>
    <row r="806" spans="1:9" x14ac:dyDescent="0.2">
      <c r="A806" t="s">
        <v>598</v>
      </c>
      <c r="B806" t="s">
        <v>529</v>
      </c>
      <c r="C806" t="s">
        <v>530</v>
      </c>
      <c r="D806" t="s">
        <v>543</v>
      </c>
      <c r="E806" s="52">
        <v>43616</v>
      </c>
      <c r="F806" s="52">
        <v>43621</v>
      </c>
      <c r="G806">
        <v>21.6</v>
      </c>
      <c r="H806">
        <v>285.99</v>
      </c>
      <c r="I806">
        <f>PivotTables3!$G806*PivotTables3!$H806</f>
        <v>6177.3840000000009</v>
      </c>
    </row>
    <row r="807" spans="1:9" x14ac:dyDescent="0.2">
      <c r="A807" t="s">
        <v>621</v>
      </c>
      <c r="B807" t="s">
        <v>536</v>
      </c>
      <c r="C807" t="s">
        <v>553</v>
      </c>
      <c r="D807" t="s">
        <v>557</v>
      </c>
      <c r="E807" s="52">
        <v>43498</v>
      </c>
      <c r="F807" s="52">
        <v>43499</v>
      </c>
      <c r="G807">
        <v>19.100000000000001</v>
      </c>
      <c r="H807">
        <v>329.25</v>
      </c>
      <c r="I807">
        <f>PivotTables3!$G807*PivotTables3!$H807</f>
        <v>6288.6750000000002</v>
      </c>
    </row>
    <row r="808" spans="1:9" x14ac:dyDescent="0.2">
      <c r="A808" t="s">
        <v>561</v>
      </c>
      <c r="B808" t="s">
        <v>536</v>
      </c>
      <c r="C808" t="s">
        <v>530</v>
      </c>
      <c r="D808" t="s">
        <v>541</v>
      </c>
      <c r="E808" s="52">
        <v>43679</v>
      </c>
      <c r="F808" s="52">
        <v>43684</v>
      </c>
      <c r="G808">
        <v>18.8</v>
      </c>
      <c r="H808">
        <v>134.99</v>
      </c>
      <c r="I808">
        <f>PivotTables3!$G808*PivotTables3!$H808</f>
        <v>2537.8120000000004</v>
      </c>
    </row>
    <row r="809" spans="1:9" x14ac:dyDescent="0.2">
      <c r="A809" t="s">
        <v>532</v>
      </c>
      <c r="B809" t="s">
        <v>540</v>
      </c>
      <c r="C809" t="s">
        <v>537</v>
      </c>
      <c r="D809" t="s">
        <v>549</v>
      </c>
      <c r="E809" s="52">
        <v>43808</v>
      </c>
      <c r="F809" s="52">
        <v>43813</v>
      </c>
      <c r="G809">
        <v>12.6</v>
      </c>
      <c r="H809">
        <v>154.94999999999999</v>
      </c>
      <c r="I809">
        <f>PivotTables3!$G809*PivotTables3!$H809</f>
        <v>1952.37</v>
      </c>
    </row>
    <row r="810" spans="1:9" x14ac:dyDescent="0.2">
      <c r="A810" t="s">
        <v>606</v>
      </c>
      <c r="B810" t="s">
        <v>533</v>
      </c>
      <c r="C810" t="s">
        <v>559</v>
      </c>
      <c r="D810" t="s">
        <v>527</v>
      </c>
      <c r="E810" s="52">
        <v>43764</v>
      </c>
      <c r="F810" s="52">
        <v>43769</v>
      </c>
      <c r="G810">
        <v>16.3</v>
      </c>
      <c r="H810">
        <v>99.99</v>
      </c>
      <c r="I810">
        <f>PivotTables3!$G810*PivotTables3!$H810</f>
        <v>1629.837</v>
      </c>
    </row>
    <row r="811" spans="1:9" x14ac:dyDescent="0.2">
      <c r="A811" t="s">
        <v>621</v>
      </c>
      <c r="B811" t="s">
        <v>529</v>
      </c>
      <c r="C811" t="s">
        <v>559</v>
      </c>
      <c r="D811" t="s">
        <v>538</v>
      </c>
      <c r="E811" s="52">
        <v>43489</v>
      </c>
      <c r="F811" s="52">
        <v>43493</v>
      </c>
      <c r="G811">
        <v>20.8</v>
      </c>
      <c r="H811">
        <v>295.19</v>
      </c>
      <c r="I811">
        <f>PivotTables3!$G811*PivotTables3!$H811</f>
        <v>6139.9520000000002</v>
      </c>
    </row>
    <row r="812" spans="1:9" x14ac:dyDescent="0.2">
      <c r="A812" t="s">
        <v>613</v>
      </c>
      <c r="B812" t="s">
        <v>525</v>
      </c>
      <c r="C812" t="s">
        <v>530</v>
      </c>
      <c r="D812" t="s">
        <v>527</v>
      </c>
      <c r="E812" s="52">
        <v>43657</v>
      </c>
      <c r="F812" s="52">
        <v>43657</v>
      </c>
      <c r="G812">
        <v>11.7</v>
      </c>
      <c r="H812">
        <v>99.99</v>
      </c>
      <c r="I812">
        <f>PivotTables3!$G812*PivotTables3!$H812</f>
        <v>1169.8829999999998</v>
      </c>
    </row>
    <row r="813" spans="1:9" x14ac:dyDescent="0.2">
      <c r="A813" t="s">
        <v>600</v>
      </c>
      <c r="B813" t="s">
        <v>529</v>
      </c>
      <c r="C813" t="s">
        <v>551</v>
      </c>
      <c r="D813" t="s">
        <v>541</v>
      </c>
      <c r="E813" s="52">
        <v>43491</v>
      </c>
      <c r="F813" s="52">
        <v>43493</v>
      </c>
      <c r="G813">
        <v>23.8</v>
      </c>
      <c r="H813">
        <v>134.99</v>
      </c>
      <c r="I813">
        <f>PivotTables3!$G813*PivotTables3!$H813</f>
        <v>3212.7620000000002</v>
      </c>
    </row>
    <row r="814" spans="1:9" x14ac:dyDescent="0.2">
      <c r="A814" t="s">
        <v>550</v>
      </c>
      <c r="B814" t="s">
        <v>540</v>
      </c>
      <c r="C814" t="s">
        <v>537</v>
      </c>
      <c r="D814" t="s">
        <v>538</v>
      </c>
      <c r="E814" s="52">
        <v>43575</v>
      </c>
      <c r="F814" s="52">
        <v>43581</v>
      </c>
      <c r="G814">
        <v>22.4</v>
      </c>
      <c r="H814">
        <v>295.19</v>
      </c>
      <c r="I814">
        <f>PivotTables3!$G814*PivotTables3!$H814</f>
        <v>6612.2559999999994</v>
      </c>
    </row>
    <row r="815" spans="1:9" x14ac:dyDescent="0.2">
      <c r="A815" t="s">
        <v>567</v>
      </c>
      <c r="B815" t="s">
        <v>533</v>
      </c>
      <c r="C815" t="s">
        <v>551</v>
      </c>
      <c r="D815" t="s">
        <v>538</v>
      </c>
      <c r="E815" s="52">
        <v>43498</v>
      </c>
      <c r="F815" s="52">
        <v>43499</v>
      </c>
      <c r="G815">
        <v>6.7</v>
      </c>
      <c r="H815">
        <v>295.19</v>
      </c>
      <c r="I815">
        <f>PivotTables3!$G815*PivotTables3!$H815</f>
        <v>1977.7730000000001</v>
      </c>
    </row>
    <row r="816" spans="1:9" x14ac:dyDescent="0.2">
      <c r="A816" t="s">
        <v>602</v>
      </c>
      <c r="B816" t="s">
        <v>536</v>
      </c>
      <c r="C816" t="s">
        <v>559</v>
      </c>
      <c r="D816" t="s">
        <v>541</v>
      </c>
      <c r="E816" s="52">
        <v>43669</v>
      </c>
      <c r="F816" s="52">
        <v>43671</v>
      </c>
      <c r="G816">
        <v>13.5</v>
      </c>
      <c r="H816">
        <v>134.99</v>
      </c>
      <c r="I816">
        <f>PivotTables3!$G816*PivotTables3!$H816</f>
        <v>1822.3650000000002</v>
      </c>
    </row>
    <row r="817" spans="1:9" x14ac:dyDescent="0.2">
      <c r="A817" t="s">
        <v>611</v>
      </c>
      <c r="B817" t="s">
        <v>533</v>
      </c>
      <c r="C817" t="s">
        <v>530</v>
      </c>
      <c r="D817" t="s">
        <v>541</v>
      </c>
      <c r="E817" s="52">
        <v>43822</v>
      </c>
      <c r="F817" s="52">
        <v>43827</v>
      </c>
      <c r="G817">
        <v>22.1</v>
      </c>
      <c r="H817">
        <v>134.99</v>
      </c>
      <c r="I817">
        <f>PivotTables3!$G817*PivotTables3!$H817</f>
        <v>2983.2790000000005</v>
      </c>
    </row>
    <row r="818" spans="1:9" x14ac:dyDescent="0.2">
      <c r="A818" t="s">
        <v>582</v>
      </c>
      <c r="B818" t="s">
        <v>540</v>
      </c>
      <c r="C818" t="s">
        <v>559</v>
      </c>
      <c r="D818" t="s">
        <v>531</v>
      </c>
      <c r="E818" s="52">
        <v>43797</v>
      </c>
      <c r="F818" s="52">
        <v>43800</v>
      </c>
      <c r="G818">
        <v>9.6999999999999993</v>
      </c>
      <c r="H818">
        <v>299</v>
      </c>
      <c r="I818">
        <f>PivotTables3!$G818*PivotTables3!$H818</f>
        <v>2900.2999999999997</v>
      </c>
    </row>
    <row r="819" spans="1:9" x14ac:dyDescent="0.2">
      <c r="A819" t="s">
        <v>595</v>
      </c>
      <c r="B819" t="s">
        <v>525</v>
      </c>
      <c r="C819" t="s">
        <v>562</v>
      </c>
      <c r="D819" t="s">
        <v>557</v>
      </c>
      <c r="E819" s="52">
        <v>43578</v>
      </c>
      <c r="F819" s="52">
        <v>43584</v>
      </c>
      <c r="G819">
        <v>23.2</v>
      </c>
      <c r="H819">
        <v>329.25</v>
      </c>
      <c r="I819">
        <f>PivotTables3!$G819*PivotTables3!$H819</f>
        <v>7638.5999999999995</v>
      </c>
    </row>
    <row r="820" spans="1:9" x14ac:dyDescent="0.2">
      <c r="A820" t="s">
        <v>547</v>
      </c>
      <c r="B820" t="s">
        <v>540</v>
      </c>
      <c r="C820" t="s">
        <v>537</v>
      </c>
      <c r="D820" t="s">
        <v>534</v>
      </c>
      <c r="E820" s="52">
        <v>43788</v>
      </c>
      <c r="F820" s="52">
        <v>43792</v>
      </c>
      <c r="G820">
        <v>23.6</v>
      </c>
      <c r="H820">
        <v>349</v>
      </c>
      <c r="I820">
        <f>PivotTables3!$G820*PivotTables3!$H820</f>
        <v>8236.4</v>
      </c>
    </row>
    <row r="821" spans="1:9" x14ac:dyDescent="0.2">
      <c r="A821" t="s">
        <v>575</v>
      </c>
      <c r="B821" t="s">
        <v>525</v>
      </c>
      <c r="C821" t="s">
        <v>526</v>
      </c>
      <c r="D821" t="s">
        <v>549</v>
      </c>
      <c r="E821" s="52">
        <v>43791</v>
      </c>
      <c r="F821" s="52">
        <v>43797</v>
      </c>
      <c r="G821">
        <v>12</v>
      </c>
      <c r="H821">
        <v>154.94999999999999</v>
      </c>
      <c r="I821">
        <f>PivotTables3!$G821*PivotTables3!$H821</f>
        <v>1859.3999999999999</v>
      </c>
    </row>
    <row r="822" spans="1:9" x14ac:dyDescent="0.2">
      <c r="A822" t="s">
        <v>616</v>
      </c>
      <c r="B822" t="s">
        <v>529</v>
      </c>
      <c r="C822" t="s">
        <v>536</v>
      </c>
      <c r="D822" t="s">
        <v>557</v>
      </c>
      <c r="E822" s="52">
        <v>43670</v>
      </c>
      <c r="F822" s="52">
        <v>43673</v>
      </c>
      <c r="G822">
        <v>20</v>
      </c>
      <c r="H822">
        <v>329.25</v>
      </c>
      <c r="I822">
        <f>PivotTables3!$G822*PivotTables3!$H822</f>
        <v>6585</v>
      </c>
    </row>
    <row r="823" spans="1:9" x14ac:dyDescent="0.2">
      <c r="A823" t="s">
        <v>611</v>
      </c>
      <c r="B823" t="s">
        <v>529</v>
      </c>
      <c r="C823" t="s">
        <v>536</v>
      </c>
      <c r="D823" t="s">
        <v>531</v>
      </c>
      <c r="E823" s="52">
        <v>43589</v>
      </c>
      <c r="F823" s="52">
        <v>43594</v>
      </c>
      <c r="G823">
        <v>11.7</v>
      </c>
      <c r="H823">
        <v>299</v>
      </c>
      <c r="I823">
        <f>PivotTables3!$G823*PivotTables3!$H823</f>
        <v>3498.2999999999997</v>
      </c>
    </row>
    <row r="824" spans="1:9" x14ac:dyDescent="0.2">
      <c r="A824" t="s">
        <v>567</v>
      </c>
      <c r="B824" t="s">
        <v>540</v>
      </c>
      <c r="C824" t="s">
        <v>562</v>
      </c>
      <c r="D824" t="s">
        <v>531</v>
      </c>
      <c r="E824" s="52">
        <v>43638</v>
      </c>
      <c r="F824" s="52">
        <v>43644</v>
      </c>
      <c r="G824">
        <v>11.7</v>
      </c>
      <c r="H824">
        <v>299</v>
      </c>
      <c r="I824">
        <f>PivotTables3!$G824*PivotTables3!$H824</f>
        <v>3498.2999999999997</v>
      </c>
    </row>
    <row r="825" spans="1:9" x14ac:dyDescent="0.2">
      <c r="A825" t="s">
        <v>573</v>
      </c>
      <c r="B825" t="s">
        <v>540</v>
      </c>
      <c r="C825" t="s">
        <v>559</v>
      </c>
      <c r="D825" t="s">
        <v>534</v>
      </c>
      <c r="E825" s="52">
        <v>43755</v>
      </c>
      <c r="F825" s="52">
        <v>43757</v>
      </c>
      <c r="G825">
        <v>12.1</v>
      </c>
      <c r="H825">
        <v>349</v>
      </c>
      <c r="I825">
        <f>PivotTables3!$G825*PivotTables3!$H825</f>
        <v>4222.8999999999996</v>
      </c>
    </row>
    <row r="826" spans="1:9" x14ac:dyDescent="0.2">
      <c r="A826" t="s">
        <v>564</v>
      </c>
      <c r="B826" t="s">
        <v>529</v>
      </c>
      <c r="C826" t="s">
        <v>553</v>
      </c>
      <c r="D826" t="s">
        <v>557</v>
      </c>
      <c r="E826" s="52">
        <v>43504</v>
      </c>
      <c r="F826" s="52">
        <v>43506</v>
      </c>
      <c r="G826">
        <v>11.4</v>
      </c>
      <c r="H826">
        <v>329.25</v>
      </c>
      <c r="I826">
        <f>PivotTables3!$G826*PivotTables3!$H826</f>
        <v>3753.4500000000003</v>
      </c>
    </row>
    <row r="827" spans="1:9" x14ac:dyDescent="0.2">
      <c r="A827" t="s">
        <v>572</v>
      </c>
      <c r="B827" t="s">
        <v>536</v>
      </c>
      <c r="C827" t="s">
        <v>537</v>
      </c>
      <c r="D827" t="s">
        <v>541</v>
      </c>
      <c r="E827" s="52">
        <v>43662</v>
      </c>
      <c r="F827" s="52">
        <v>43668</v>
      </c>
      <c r="G827">
        <v>12.7</v>
      </c>
      <c r="H827">
        <v>134.99</v>
      </c>
      <c r="I827">
        <f>PivotTables3!$G827*PivotTables3!$H827</f>
        <v>1714.373</v>
      </c>
    </row>
    <row r="828" spans="1:9" x14ac:dyDescent="0.2">
      <c r="A828" t="s">
        <v>617</v>
      </c>
      <c r="B828" t="s">
        <v>529</v>
      </c>
      <c r="C828" t="s">
        <v>537</v>
      </c>
      <c r="D828" t="s">
        <v>543</v>
      </c>
      <c r="E828" s="52">
        <v>43631</v>
      </c>
      <c r="F828" s="52">
        <v>43632</v>
      </c>
      <c r="G828">
        <v>14.6</v>
      </c>
      <c r="H828">
        <v>285.99</v>
      </c>
      <c r="I828">
        <f>PivotTables3!$G828*PivotTables3!$H828</f>
        <v>4175.4539999999997</v>
      </c>
    </row>
    <row r="829" spans="1:9" x14ac:dyDescent="0.2">
      <c r="A829" t="s">
        <v>596</v>
      </c>
      <c r="B829" t="s">
        <v>536</v>
      </c>
      <c r="C829" t="s">
        <v>553</v>
      </c>
      <c r="D829" t="s">
        <v>531</v>
      </c>
      <c r="E829" s="52">
        <v>43830</v>
      </c>
      <c r="F829" s="52">
        <v>43468</v>
      </c>
      <c r="G829">
        <v>14.8</v>
      </c>
      <c r="H829">
        <v>299</v>
      </c>
      <c r="I829">
        <f>PivotTables3!$G829*PivotTables3!$H829</f>
        <v>4425.2</v>
      </c>
    </row>
    <row r="830" spans="1:9" x14ac:dyDescent="0.2">
      <c r="A830" t="s">
        <v>592</v>
      </c>
      <c r="B830" t="s">
        <v>525</v>
      </c>
      <c r="C830" t="s">
        <v>559</v>
      </c>
      <c r="D830" t="s">
        <v>541</v>
      </c>
      <c r="E830" s="52">
        <v>43731</v>
      </c>
      <c r="F830" s="52">
        <v>43736</v>
      </c>
      <c r="G830">
        <v>6.8</v>
      </c>
      <c r="H830">
        <v>134.99</v>
      </c>
      <c r="I830">
        <f>PivotTables3!$G830*PivotTables3!$H830</f>
        <v>917.93200000000002</v>
      </c>
    </row>
    <row r="831" spans="1:9" x14ac:dyDescent="0.2">
      <c r="A831" t="s">
        <v>545</v>
      </c>
      <c r="B831" t="s">
        <v>536</v>
      </c>
      <c r="C831" t="s">
        <v>526</v>
      </c>
      <c r="D831" t="s">
        <v>557</v>
      </c>
      <c r="E831" s="52">
        <v>43756</v>
      </c>
      <c r="F831" s="52">
        <v>43758</v>
      </c>
      <c r="G831">
        <v>17.2</v>
      </c>
      <c r="H831">
        <v>329.25</v>
      </c>
      <c r="I831">
        <f>PivotTables3!$G831*PivotTables3!$H831</f>
        <v>5663.0999999999995</v>
      </c>
    </row>
    <row r="832" spans="1:9" x14ac:dyDescent="0.2">
      <c r="A832" t="s">
        <v>582</v>
      </c>
      <c r="B832" t="s">
        <v>525</v>
      </c>
      <c r="C832" t="s">
        <v>562</v>
      </c>
      <c r="D832" t="s">
        <v>566</v>
      </c>
      <c r="E832" s="52">
        <v>43509</v>
      </c>
      <c r="F832" s="52">
        <v>43510</v>
      </c>
      <c r="G832">
        <v>8.6999999999999993</v>
      </c>
      <c r="H832">
        <v>325</v>
      </c>
      <c r="I832">
        <f>PivotTables3!$G832*PivotTables3!$H832</f>
        <v>2827.4999999999995</v>
      </c>
    </row>
    <row r="833" spans="1:9" x14ac:dyDescent="0.2">
      <c r="A833" t="s">
        <v>608</v>
      </c>
      <c r="B833" t="s">
        <v>533</v>
      </c>
      <c r="C833" t="s">
        <v>536</v>
      </c>
      <c r="D833" t="s">
        <v>538</v>
      </c>
      <c r="E833" s="52">
        <v>43581</v>
      </c>
      <c r="F833" s="52">
        <v>43581</v>
      </c>
      <c r="G833">
        <v>21.6</v>
      </c>
      <c r="H833">
        <v>295.19</v>
      </c>
      <c r="I833">
        <f>PivotTables3!$G833*PivotTables3!$H833</f>
        <v>6376.1040000000003</v>
      </c>
    </row>
    <row r="834" spans="1:9" x14ac:dyDescent="0.2">
      <c r="A834" t="s">
        <v>598</v>
      </c>
      <c r="B834" t="s">
        <v>533</v>
      </c>
      <c r="C834" t="s">
        <v>559</v>
      </c>
      <c r="D834" t="s">
        <v>534</v>
      </c>
      <c r="E834" s="52">
        <v>43681</v>
      </c>
      <c r="F834" s="52">
        <v>43684</v>
      </c>
      <c r="G834">
        <v>19.100000000000001</v>
      </c>
      <c r="H834">
        <v>349</v>
      </c>
      <c r="I834">
        <f>PivotTables3!$G834*PivotTables3!$H834</f>
        <v>6665.9000000000005</v>
      </c>
    </row>
    <row r="835" spans="1:9" x14ac:dyDescent="0.2">
      <c r="A835" t="s">
        <v>574</v>
      </c>
      <c r="B835" t="s">
        <v>536</v>
      </c>
      <c r="C835" t="s">
        <v>536</v>
      </c>
      <c r="D835" t="s">
        <v>549</v>
      </c>
      <c r="E835" s="52">
        <v>43813</v>
      </c>
      <c r="F835" s="52">
        <v>43813</v>
      </c>
      <c r="G835">
        <v>14.3</v>
      </c>
      <c r="H835">
        <v>154.94999999999999</v>
      </c>
      <c r="I835">
        <f>PivotTables3!$G835*PivotTables3!$H835</f>
        <v>2215.7849999999999</v>
      </c>
    </row>
    <row r="836" spans="1:9" x14ac:dyDescent="0.2">
      <c r="A836" t="s">
        <v>595</v>
      </c>
      <c r="B836" t="s">
        <v>529</v>
      </c>
      <c r="C836" t="s">
        <v>551</v>
      </c>
      <c r="D836" t="s">
        <v>527</v>
      </c>
      <c r="E836" s="52">
        <v>43560</v>
      </c>
      <c r="F836" s="52">
        <v>43561</v>
      </c>
      <c r="G836">
        <v>18.5</v>
      </c>
      <c r="H836">
        <v>99.99</v>
      </c>
      <c r="I836">
        <f>PivotTables3!$G836*PivotTables3!$H836</f>
        <v>1849.8149999999998</v>
      </c>
    </row>
    <row r="837" spans="1:9" x14ac:dyDescent="0.2">
      <c r="A837" t="s">
        <v>617</v>
      </c>
      <c r="B837" t="s">
        <v>533</v>
      </c>
      <c r="C837" t="s">
        <v>562</v>
      </c>
      <c r="D837" t="s">
        <v>534</v>
      </c>
      <c r="E837" s="52">
        <v>43523</v>
      </c>
      <c r="F837" s="52">
        <v>43524</v>
      </c>
      <c r="G837">
        <v>9</v>
      </c>
      <c r="H837">
        <v>349</v>
      </c>
      <c r="I837">
        <f>PivotTables3!$G837*PivotTables3!$H837</f>
        <v>3141</v>
      </c>
    </row>
    <row r="838" spans="1:9" x14ac:dyDescent="0.2">
      <c r="A838" t="s">
        <v>585</v>
      </c>
      <c r="B838" t="s">
        <v>525</v>
      </c>
      <c r="C838" t="s">
        <v>559</v>
      </c>
      <c r="D838" t="s">
        <v>543</v>
      </c>
      <c r="E838" s="52">
        <v>43644</v>
      </c>
      <c r="F838" s="52">
        <v>43647</v>
      </c>
      <c r="G838">
        <v>12.7</v>
      </c>
      <c r="H838">
        <v>285.99</v>
      </c>
      <c r="I838">
        <f>PivotTables3!$G838*PivotTables3!$H838</f>
        <v>3632.0729999999999</v>
      </c>
    </row>
    <row r="839" spans="1:9" x14ac:dyDescent="0.2">
      <c r="A839" t="s">
        <v>622</v>
      </c>
      <c r="B839" t="s">
        <v>529</v>
      </c>
      <c r="C839" t="s">
        <v>526</v>
      </c>
      <c r="D839" t="s">
        <v>527</v>
      </c>
      <c r="E839" s="52">
        <v>43753</v>
      </c>
      <c r="F839" s="52">
        <v>43753</v>
      </c>
      <c r="G839">
        <v>5.9</v>
      </c>
      <c r="H839">
        <v>99.99</v>
      </c>
      <c r="I839">
        <f>PivotTables3!$G839*PivotTables3!$H839</f>
        <v>589.94100000000003</v>
      </c>
    </row>
    <row r="840" spans="1:9" x14ac:dyDescent="0.2">
      <c r="A840" t="s">
        <v>616</v>
      </c>
      <c r="B840" t="s">
        <v>533</v>
      </c>
      <c r="C840" t="s">
        <v>526</v>
      </c>
      <c r="D840" t="s">
        <v>541</v>
      </c>
      <c r="E840" s="52">
        <v>43656</v>
      </c>
      <c r="F840" s="52">
        <v>43660</v>
      </c>
      <c r="G840">
        <v>7.3</v>
      </c>
      <c r="H840">
        <v>134.99</v>
      </c>
      <c r="I840">
        <f>PivotTables3!$G840*PivotTables3!$H840</f>
        <v>985.42700000000002</v>
      </c>
    </row>
    <row r="841" spans="1:9" x14ac:dyDescent="0.2">
      <c r="A841" t="s">
        <v>552</v>
      </c>
      <c r="B841" t="s">
        <v>529</v>
      </c>
      <c r="C841" t="s">
        <v>559</v>
      </c>
      <c r="D841" t="s">
        <v>557</v>
      </c>
      <c r="E841" s="52">
        <v>43817</v>
      </c>
      <c r="F841" s="52">
        <v>43817</v>
      </c>
      <c r="G841">
        <v>22.1</v>
      </c>
      <c r="H841">
        <v>329.25</v>
      </c>
      <c r="I841">
        <f>PivotTables3!$G841*PivotTables3!$H841</f>
        <v>7276.4250000000002</v>
      </c>
    </row>
    <row r="842" spans="1:9" x14ac:dyDescent="0.2">
      <c r="A842" t="s">
        <v>592</v>
      </c>
      <c r="B842" t="s">
        <v>540</v>
      </c>
      <c r="C842" t="s">
        <v>526</v>
      </c>
      <c r="D842" t="s">
        <v>541</v>
      </c>
      <c r="E842" s="52">
        <v>43634</v>
      </c>
      <c r="F842" s="52">
        <v>43636</v>
      </c>
      <c r="G842">
        <v>21.4</v>
      </c>
      <c r="H842">
        <v>134.99</v>
      </c>
      <c r="I842">
        <f>PivotTables3!$G842*PivotTables3!$H842</f>
        <v>2888.7860000000001</v>
      </c>
    </row>
    <row r="843" spans="1:9" x14ac:dyDescent="0.2">
      <c r="A843" t="s">
        <v>575</v>
      </c>
      <c r="B843" t="s">
        <v>533</v>
      </c>
      <c r="C843" t="s">
        <v>559</v>
      </c>
      <c r="D843" t="s">
        <v>534</v>
      </c>
      <c r="E843" s="52">
        <v>43696</v>
      </c>
      <c r="F843" s="52">
        <v>43702</v>
      </c>
      <c r="G843">
        <v>6.7</v>
      </c>
      <c r="H843">
        <v>349</v>
      </c>
      <c r="I843">
        <f>PivotTables3!$G843*PivotTables3!$H843</f>
        <v>2338.3000000000002</v>
      </c>
    </row>
    <row r="844" spans="1:9" x14ac:dyDescent="0.2">
      <c r="A844" t="s">
        <v>611</v>
      </c>
      <c r="B844" t="s">
        <v>540</v>
      </c>
      <c r="C844" t="s">
        <v>548</v>
      </c>
      <c r="D844" t="s">
        <v>527</v>
      </c>
      <c r="E844" s="52">
        <v>43685</v>
      </c>
      <c r="F844" s="52">
        <v>43689</v>
      </c>
      <c r="G844">
        <v>22.4</v>
      </c>
      <c r="H844">
        <v>99.99</v>
      </c>
      <c r="I844">
        <f>PivotTables3!$G844*PivotTables3!$H844</f>
        <v>2239.7759999999998</v>
      </c>
    </row>
    <row r="845" spans="1:9" x14ac:dyDescent="0.2">
      <c r="A845" t="s">
        <v>535</v>
      </c>
      <c r="B845" t="s">
        <v>533</v>
      </c>
      <c r="C845" t="s">
        <v>537</v>
      </c>
      <c r="D845" t="s">
        <v>543</v>
      </c>
      <c r="E845" s="52">
        <v>43474</v>
      </c>
      <c r="F845" s="52">
        <v>43475</v>
      </c>
      <c r="G845">
        <v>11.5</v>
      </c>
      <c r="H845">
        <v>285.99</v>
      </c>
      <c r="I845">
        <f>PivotTables3!$G845*PivotTables3!$H845</f>
        <v>3288.8850000000002</v>
      </c>
    </row>
    <row r="846" spans="1:9" x14ac:dyDescent="0.2">
      <c r="A846" t="s">
        <v>616</v>
      </c>
      <c r="B846" t="s">
        <v>533</v>
      </c>
      <c r="C846" t="s">
        <v>551</v>
      </c>
      <c r="D846" t="s">
        <v>527</v>
      </c>
      <c r="E846" s="52">
        <v>43745</v>
      </c>
      <c r="F846" s="52">
        <v>43749</v>
      </c>
      <c r="G846">
        <v>15.1</v>
      </c>
      <c r="H846">
        <v>99.99</v>
      </c>
      <c r="I846">
        <f>PivotTables3!$G846*PivotTables3!$H846</f>
        <v>1509.8489999999999</v>
      </c>
    </row>
    <row r="847" spans="1:9" x14ac:dyDescent="0.2">
      <c r="A847" t="s">
        <v>580</v>
      </c>
      <c r="B847" t="s">
        <v>536</v>
      </c>
      <c r="C847" t="s">
        <v>553</v>
      </c>
      <c r="D847" t="s">
        <v>527</v>
      </c>
      <c r="E847" s="52">
        <v>43520</v>
      </c>
      <c r="F847" s="52" t="s">
        <v>685</v>
      </c>
      <c r="G847">
        <v>13.1</v>
      </c>
      <c r="H847">
        <v>99.99</v>
      </c>
      <c r="I847">
        <f>PivotTables3!$G847*PivotTables3!$H847</f>
        <v>1309.8689999999999</v>
      </c>
    </row>
    <row r="848" spans="1:9" x14ac:dyDescent="0.2">
      <c r="A848" t="s">
        <v>594</v>
      </c>
      <c r="B848" t="s">
        <v>525</v>
      </c>
      <c r="C848" t="s">
        <v>551</v>
      </c>
      <c r="D848" t="s">
        <v>541</v>
      </c>
      <c r="E848" s="52">
        <v>43542</v>
      </c>
      <c r="F848" s="52">
        <v>43546</v>
      </c>
      <c r="G848">
        <v>23.5</v>
      </c>
      <c r="H848">
        <v>134.99</v>
      </c>
      <c r="I848">
        <f>PivotTables3!$G848*PivotTables3!$H848</f>
        <v>3172.2650000000003</v>
      </c>
    </row>
    <row r="849" spans="1:9" x14ac:dyDescent="0.2">
      <c r="A849" t="s">
        <v>584</v>
      </c>
      <c r="B849" t="s">
        <v>533</v>
      </c>
      <c r="C849" t="s">
        <v>548</v>
      </c>
      <c r="D849" t="s">
        <v>566</v>
      </c>
      <c r="E849" s="52">
        <v>43807</v>
      </c>
      <c r="F849" s="52">
        <v>43812</v>
      </c>
      <c r="G849">
        <v>19.399999999999999</v>
      </c>
      <c r="H849">
        <v>325</v>
      </c>
      <c r="I849">
        <f>PivotTables3!$G849*PivotTables3!$H849</f>
        <v>6304.9999999999991</v>
      </c>
    </row>
    <row r="850" spans="1:9" x14ac:dyDescent="0.2">
      <c r="A850" t="s">
        <v>602</v>
      </c>
      <c r="B850" t="s">
        <v>536</v>
      </c>
      <c r="C850" t="s">
        <v>537</v>
      </c>
      <c r="D850" t="s">
        <v>541</v>
      </c>
      <c r="E850" s="52">
        <v>43507</v>
      </c>
      <c r="F850" s="52">
        <v>43507</v>
      </c>
      <c r="G850">
        <v>23.5</v>
      </c>
      <c r="H850">
        <v>134.99</v>
      </c>
      <c r="I850">
        <f>PivotTables3!$G850*PivotTables3!$H850</f>
        <v>3172.2650000000003</v>
      </c>
    </row>
    <row r="851" spans="1:9" x14ac:dyDescent="0.2">
      <c r="A851" t="s">
        <v>561</v>
      </c>
      <c r="B851" t="s">
        <v>525</v>
      </c>
      <c r="C851" t="s">
        <v>553</v>
      </c>
      <c r="D851" t="s">
        <v>531</v>
      </c>
      <c r="E851" s="52">
        <v>43587</v>
      </c>
      <c r="F851" s="52">
        <v>43587</v>
      </c>
      <c r="G851">
        <v>7.7</v>
      </c>
      <c r="H851">
        <v>299</v>
      </c>
      <c r="I851">
        <f>PivotTables3!$G851*PivotTables3!$H851</f>
        <v>2302.3000000000002</v>
      </c>
    </row>
    <row r="852" spans="1:9" x14ac:dyDescent="0.2">
      <c r="A852" t="s">
        <v>572</v>
      </c>
      <c r="B852" t="s">
        <v>540</v>
      </c>
      <c r="C852" t="s">
        <v>536</v>
      </c>
      <c r="D852" t="s">
        <v>543</v>
      </c>
      <c r="E852" s="52">
        <v>43767</v>
      </c>
      <c r="F852" s="52">
        <v>43773</v>
      </c>
      <c r="G852">
        <v>18.2</v>
      </c>
      <c r="H852">
        <v>285.99</v>
      </c>
      <c r="I852">
        <f>PivotTables3!$G852*PivotTables3!$H852</f>
        <v>5205.018</v>
      </c>
    </row>
    <row r="853" spans="1:9" x14ac:dyDescent="0.2">
      <c r="A853" t="s">
        <v>622</v>
      </c>
      <c r="B853" t="s">
        <v>525</v>
      </c>
      <c r="C853" t="s">
        <v>530</v>
      </c>
      <c r="D853" t="s">
        <v>527</v>
      </c>
      <c r="E853" s="52">
        <v>43601</v>
      </c>
      <c r="F853" s="52">
        <v>43607</v>
      </c>
      <c r="G853">
        <v>8.1</v>
      </c>
      <c r="H853">
        <v>99.99</v>
      </c>
      <c r="I853">
        <f>PivotTables3!$G853*PivotTables3!$H853</f>
        <v>809.91899999999987</v>
      </c>
    </row>
    <row r="854" spans="1:9" x14ac:dyDescent="0.2">
      <c r="A854" t="s">
        <v>572</v>
      </c>
      <c r="B854" t="s">
        <v>529</v>
      </c>
      <c r="C854" t="s">
        <v>536</v>
      </c>
      <c r="D854" t="s">
        <v>538</v>
      </c>
      <c r="E854" s="52">
        <v>43714</v>
      </c>
      <c r="F854" s="52">
        <v>43717</v>
      </c>
      <c r="G854">
        <v>18.7</v>
      </c>
      <c r="H854">
        <v>295.19</v>
      </c>
      <c r="I854">
        <f>PivotTables3!$G854*PivotTables3!$H854</f>
        <v>5520.0529999999999</v>
      </c>
    </row>
    <row r="855" spans="1:9" x14ac:dyDescent="0.2">
      <c r="A855" t="s">
        <v>592</v>
      </c>
      <c r="B855" t="s">
        <v>529</v>
      </c>
      <c r="C855" t="s">
        <v>559</v>
      </c>
      <c r="D855" t="s">
        <v>549</v>
      </c>
      <c r="E855" s="52">
        <v>43470</v>
      </c>
      <c r="F855" s="52">
        <v>43471</v>
      </c>
      <c r="G855">
        <v>10</v>
      </c>
      <c r="H855">
        <v>154.94999999999999</v>
      </c>
      <c r="I855">
        <f>PivotTables3!$G855*PivotTables3!$H855</f>
        <v>1549.5</v>
      </c>
    </row>
    <row r="856" spans="1:9" x14ac:dyDescent="0.2">
      <c r="A856" t="s">
        <v>571</v>
      </c>
      <c r="B856" t="s">
        <v>525</v>
      </c>
      <c r="C856" t="s">
        <v>551</v>
      </c>
      <c r="D856" t="s">
        <v>541</v>
      </c>
      <c r="E856" s="52">
        <v>43543</v>
      </c>
      <c r="F856" s="52">
        <v>43546</v>
      </c>
      <c r="G856">
        <v>24.5</v>
      </c>
      <c r="H856">
        <v>134.99</v>
      </c>
      <c r="I856">
        <f>PivotTables3!$G856*PivotTables3!$H856</f>
        <v>3307.2550000000001</v>
      </c>
    </row>
    <row r="857" spans="1:9" x14ac:dyDescent="0.2">
      <c r="A857" t="s">
        <v>599</v>
      </c>
      <c r="B857" t="s">
        <v>529</v>
      </c>
      <c r="C857" t="s">
        <v>526</v>
      </c>
      <c r="D857" t="s">
        <v>557</v>
      </c>
      <c r="E857" s="52">
        <v>43829</v>
      </c>
      <c r="F857" s="52">
        <v>43470</v>
      </c>
      <c r="G857">
        <v>19.600000000000001</v>
      </c>
      <c r="H857">
        <v>329.25</v>
      </c>
      <c r="I857">
        <f>PivotTables3!$G857*PivotTables3!$H857</f>
        <v>6453.3</v>
      </c>
    </row>
    <row r="858" spans="1:9" x14ac:dyDescent="0.2">
      <c r="A858" t="s">
        <v>616</v>
      </c>
      <c r="B858" t="s">
        <v>529</v>
      </c>
      <c r="C858" t="s">
        <v>562</v>
      </c>
      <c r="D858" t="s">
        <v>527</v>
      </c>
      <c r="E858" s="52">
        <v>43558</v>
      </c>
      <c r="F858" s="52">
        <v>43563</v>
      </c>
      <c r="G858">
        <v>14.8</v>
      </c>
      <c r="H858">
        <v>99.99</v>
      </c>
      <c r="I858">
        <f>PivotTables3!$G858*PivotTables3!$H858</f>
        <v>1479.8520000000001</v>
      </c>
    </row>
    <row r="859" spans="1:9" x14ac:dyDescent="0.2">
      <c r="A859" t="s">
        <v>605</v>
      </c>
      <c r="B859" t="s">
        <v>536</v>
      </c>
      <c r="C859" t="s">
        <v>553</v>
      </c>
      <c r="D859" t="s">
        <v>557</v>
      </c>
      <c r="E859" s="52">
        <v>43674</v>
      </c>
      <c r="F859" s="52">
        <v>43677</v>
      </c>
      <c r="G859">
        <v>15.9</v>
      </c>
      <c r="H859">
        <v>329.25</v>
      </c>
      <c r="I859">
        <f>PivotTables3!$G859*PivotTables3!$H859</f>
        <v>5235.0749999999998</v>
      </c>
    </row>
    <row r="860" spans="1:9" x14ac:dyDescent="0.2">
      <c r="A860" t="s">
        <v>604</v>
      </c>
      <c r="B860" t="s">
        <v>533</v>
      </c>
      <c r="C860" t="s">
        <v>553</v>
      </c>
      <c r="D860" t="s">
        <v>557</v>
      </c>
      <c r="E860" s="52">
        <v>43640</v>
      </c>
      <c r="F860" s="52">
        <v>43640</v>
      </c>
      <c r="G860">
        <v>22.2</v>
      </c>
      <c r="H860">
        <v>329.25</v>
      </c>
      <c r="I860">
        <f>PivotTables3!$G860*PivotTables3!$H860</f>
        <v>7309.3499999999995</v>
      </c>
    </row>
    <row r="861" spans="1:9" x14ac:dyDescent="0.2">
      <c r="A861" t="s">
        <v>570</v>
      </c>
      <c r="B861" t="s">
        <v>525</v>
      </c>
      <c r="C861" t="s">
        <v>536</v>
      </c>
      <c r="D861" t="s">
        <v>566</v>
      </c>
      <c r="E861" s="52">
        <v>43647</v>
      </c>
      <c r="F861" s="52">
        <v>43649</v>
      </c>
      <c r="G861">
        <v>23.7</v>
      </c>
      <c r="H861">
        <v>325</v>
      </c>
      <c r="I861">
        <f>PivotTables3!$G861*PivotTables3!$H861</f>
        <v>7702.5</v>
      </c>
    </row>
    <row r="862" spans="1:9" x14ac:dyDescent="0.2">
      <c r="A862" t="s">
        <v>581</v>
      </c>
      <c r="B862" t="s">
        <v>529</v>
      </c>
      <c r="C862" t="s">
        <v>559</v>
      </c>
      <c r="D862" t="s">
        <v>543</v>
      </c>
      <c r="E862" s="52">
        <v>43657</v>
      </c>
      <c r="F862" s="52">
        <v>43657</v>
      </c>
      <c r="G862">
        <v>22.3</v>
      </c>
      <c r="H862">
        <v>285.99</v>
      </c>
      <c r="I862">
        <f>PivotTables3!$G862*PivotTables3!$H862</f>
        <v>6377.5770000000002</v>
      </c>
    </row>
    <row r="863" spans="1:9" x14ac:dyDescent="0.2">
      <c r="A863" t="s">
        <v>598</v>
      </c>
      <c r="B863" t="s">
        <v>533</v>
      </c>
      <c r="C863" t="s">
        <v>530</v>
      </c>
      <c r="D863" t="s">
        <v>557</v>
      </c>
      <c r="E863" s="52">
        <v>43558</v>
      </c>
      <c r="F863" s="52">
        <v>43562</v>
      </c>
      <c r="G863">
        <v>17.2</v>
      </c>
      <c r="H863">
        <v>329.25</v>
      </c>
      <c r="I863">
        <f>PivotTables3!$G863*PivotTables3!$H863</f>
        <v>5663.0999999999995</v>
      </c>
    </row>
    <row r="864" spans="1:9" x14ac:dyDescent="0.2">
      <c r="A864" t="s">
        <v>598</v>
      </c>
      <c r="B864" t="s">
        <v>533</v>
      </c>
      <c r="C864" t="s">
        <v>559</v>
      </c>
      <c r="D864" t="s">
        <v>538</v>
      </c>
      <c r="E864" s="52">
        <v>43497</v>
      </c>
      <c r="F864" s="52">
        <v>43502</v>
      </c>
      <c r="G864">
        <v>5.4</v>
      </c>
      <c r="H864">
        <v>295.19</v>
      </c>
      <c r="I864">
        <f>PivotTables3!$G864*PivotTables3!$H864</f>
        <v>1594.0260000000001</v>
      </c>
    </row>
    <row r="865" spans="1:9" x14ac:dyDescent="0.2">
      <c r="A865" t="s">
        <v>544</v>
      </c>
      <c r="B865" t="s">
        <v>533</v>
      </c>
      <c r="C865" t="s">
        <v>562</v>
      </c>
      <c r="D865" t="s">
        <v>534</v>
      </c>
      <c r="E865" s="52">
        <v>43626</v>
      </c>
      <c r="F865" s="52">
        <v>43630</v>
      </c>
      <c r="G865">
        <v>18.100000000000001</v>
      </c>
      <c r="H865">
        <v>349</v>
      </c>
      <c r="I865">
        <f>PivotTables3!$G865*PivotTables3!$H865</f>
        <v>6316.9000000000005</v>
      </c>
    </row>
    <row r="866" spans="1:9" x14ac:dyDescent="0.2">
      <c r="A866" t="s">
        <v>592</v>
      </c>
      <c r="B866" t="s">
        <v>525</v>
      </c>
      <c r="C866" t="s">
        <v>562</v>
      </c>
      <c r="D866" t="s">
        <v>557</v>
      </c>
      <c r="E866" s="52">
        <v>43574</v>
      </c>
      <c r="F866" s="52">
        <v>43576</v>
      </c>
      <c r="G866">
        <v>9.6</v>
      </c>
      <c r="H866">
        <v>329.25</v>
      </c>
      <c r="I866">
        <f>PivotTables3!$G866*PivotTables3!$H866</f>
        <v>3160.7999999999997</v>
      </c>
    </row>
    <row r="867" spans="1:9" x14ac:dyDescent="0.2">
      <c r="A867" t="s">
        <v>613</v>
      </c>
      <c r="B867" t="s">
        <v>529</v>
      </c>
      <c r="C867" t="s">
        <v>536</v>
      </c>
      <c r="D867" t="s">
        <v>527</v>
      </c>
      <c r="E867" s="52">
        <v>43748</v>
      </c>
      <c r="F867" s="52">
        <v>43752</v>
      </c>
      <c r="G867">
        <v>23.2</v>
      </c>
      <c r="H867">
        <v>99.99</v>
      </c>
      <c r="I867">
        <f>PivotTables3!$G867*PivotTables3!$H867</f>
        <v>2319.768</v>
      </c>
    </row>
    <row r="868" spans="1:9" x14ac:dyDescent="0.2">
      <c r="A868" t="s">
        <v>567</v>
      </c>
      <c r="B868" t="s">
        <v>525</v>
      </c>
      <c r="C868" t="s">
        <v>537</v>
      </c>
      <c r="D868" t="s">
        <v>527</v>
      </c>
      <c r="E868" s="52">
        <v>43750</v>
      </c>
      <c r="F868" s="52">
        <v>43752</v>
      </c>
      <c r="G868">
        <v>21.4</v>
      </c>
      <c r="H868">
        <v>99.99</v>
      </c>
      <c r="I868">
        <f>PivotTables3!$G868*PivotTables3!$H868</f>
        <v>2139.7859999999996</v>
      </c>
    </row>
    <row r="869" spans="1:9" x14ac:dyDescent="0.2">
      <c r="A869" t="s">
        <v>544</v>
      </c>
      <c r="B869" t="s">
        <v>529</v>
      </c>
      <c r="C869" t="s">
        <v>551</v>
      </c>
      <c r="D869" t="s">
        <v>543</v>
      </c>
      <c r="E869" s="52">
        <v>43806</v>
      </c>
      <c r="F869" s="52">
        <v>43808</v>
      </c>
      <c r="G869">
        <v>18.899999999999999</v>
      </c>
      <c r="H869">
        <v>285.99</v>
      </c>
      <c r="I869">
        <f>PivotTables3!$G869*PivotTables3!$H869</f>
        <v>5405.2109999999993</v>
      </c>
    </row>
    <row r="870" spans="1:9" x14ac:dyDescent="0.2">
      <c r="A870" t="s">
        <v>539</v>
      </c>
      <c r="B870" t="s">
        <v>536</v>
      </c>
      <c r="C870" t="s">
        <v>537</v>
      </c>
      <c r="D870" t="s">
        <v>538</v>
      </c>
      <c r="E870" s="52">
        <v>43596</v>
      </c>
      <c r="F870" s="52">
        <v>43601</v>
      </c>
      <c r="G870">
        <v>6.1</v>
      </c>
      <c r="H870">
        <v>295.19</v>
      </c>
      <c r="I870">
        <f>PivotTables3!$G870*PivotTables3!$H870</f>
        <v>1800.6589999999999</v>
      </c>
    </row>
    <row r="871" spans="1:9" x14ac:dyDescent="0.2">
      <c r="A871" t="s">
        <v>569</v>
      </c>
      <c r="B871" t="s">
        <v>529</v>
      </c>
      <c r="C871" t="s">
        <v>562</v>
      </c>
      <c r="D871" t="s">
        <v>549</v>
      </c>
      <c r="E871" s="52">
        <v>43585</v>
      </c>
      <c r="F871" s="52">
        <v>43591</v>
      </c>
      <c r="G871">
        <v>6.7</v>
      </c>
      <c r="H871">
        <v>154.94999999999999</v>
      </c>
      <c r="I871">
        <f>PivotTables3!$G871*PivotTables3!$H871</f>
        <v>1038.165</v>
      </c>
    </row>
    <row r="872" spans="1:9" x14ac:dyDescent="0.2">
      <c r="A872" t="s">
        <v>570</v>
      </c>
      <c r="B872" t="s">
        <v>525</v>
      </c>
      <c r="C872" t="s">
        <v>526</v>
      </c>
      <c r="D872" t="s">
        <v>534</v>
      </c>
      <c r="E872" s="52">
        <v>43709</v>
      </c>
      <c r="F872" s="52">
        <v>43715</v>
      </c>
      <c r="G872">
        <v>9.1999999999999993</v>
      </c>
      <c r="H872">
        <v>349</v>
      </c>
      <c r="I872">
        <f>PivotTables3!$G872*PivotTables3!$H872</f>
        <v>3210.7999999999997</v>
      </c>
    </row>
    <row r="873" spans="1:9" x14ac:dyDescent="0.2">
      <c r="A873" t="s">
        <v>607</v>
      </c>
      <c r="B873" t="s">
        <v>536</v>
      </c>
      <c r="C873" t="s">
        <v>536</v>
      </c>
      <c r="D873" t="s">
        <v>549</v>
      </c>
      <c r="E873" s="52">
        <v>43588</v>
      </c>
      <c r="F873" s="52">
        <v>43594</v>
      </c>
      <c r="G873">
        <v>16.399999999999999</v>
      </c>
      <c r="H873">
        <v>154.94999999999999</v>
      </c>
      <c r="I873">
        <f>PivotTables3!$G873*PivotTables3!$H873</f>
        <v>2541.1799999999994</v>
      </c>
    </row>
    <row r="874" spans="1:9" x14ac:dyDescent="0.2">
      <c r="A874" t="s">
        <v>600</v>
      </c>
      <c r="B874" t="s">
        <v>536</v>
      </c>
      <c r="C874" t="s">
        <v>551</v>
      </c>
      <c r="D874" t="s">
        <v>557</v>
      </c>
      <c r="E874" s="52">
        <v>43571</v>
      </c>
      <c r="F874" s="52">
        <v>43571</v>
      </c>
      <c r="G874">
        <v>22.6</v>
      </c>
      <c r="H874">
        <v>329.25</v>
      </c>
      <c r="I874">
        <f>PivotTables3!$G874*PivotTables3!$H874</f>
        <v>7441.05</v>
      </c>
    </row>
    <row r="875" spans="1:9" x14ac:dyDescent="0.2">
      <c r="A875" t="s">
        <v>593</v>
      </c>
      <c r="B875" t="s">
        <v>533</v>
      </c>
      <c r="C875" t="s">
        <v>562</v>
      </c>
      <c r="D875" t="s">
        <v>527</v>
      </c>
      <c r="E875" s="52">
        <v>43528</v>
      </c>
      <c r="F875" s="52">
        <v>43529</v>
      </c>
      <c r="G875">
        <v>8.3000000000000007</v>
      </c>
      <c r="H875">
        <v>99.99</v>
      </c>
      <c r="I875">
        <f>PivotTables3!$G875*PivotTables3!$H875</f>
        <v>829.91700000000003</v>
      </c>
    </row>
    <row r="876" spans="1:9" x14ac:dyDescent="0.2">
      <c r="A876" t="s">
        <v>546</v>
      </c>
      <c r="B876" t="s">
        <v>529</v>
      </c>
      <c r="C876" t="s">
        <v>537</v>
      </c>
      <c r="D876" t="s">
        <v>541</v>
      </c>
      <c r="E876" s="52">
        <v>43827</v>
      </c>
      <c r="F876" s="52">
        <v>43829</v>
      </c>
      <c r="G876">
        <v>10.199999999999999</v>
      </c>
      <c r="H876">
        <v>134.99</v>
      </c>
      <c r="I876">
        <f>PivotTables3!$G876*PivotTables3!$H876</f>
        <v>1376.8979999999999</v>
      </c>
    </row>
    <row r="877" spans="1:9" x14ac:dyDescent="0.2">
      <c r="A877" t="s">
        <v>604</v>
      </c>
      <c r="B877" t="s">
        <v>540</v>
      </c>
      <c r="C877" t="s">
        <v>536</v>
      </c>
      <c r="D877" t="s">
        <v>549</v>
      </c>
      <c r="E877" s="52">
        <v>43747</v>
      </c>
      <c r="F877" s="52">
        <v>43751</v>
      </c>
      <c r="G877">
        <v>22.8</v>
      </c>
      <c r="H877">
        <v>154.94999999999999</v>
      </c>
      <c r="I877">
        <f>PivotTables3!$G877*PivotTables3!$H877</f>
        <v>3532.8599999999997</v>
      </c>
    </row>
    <row r="878" spans="1:9" x14ac:dyDescent="0.2">
      <c r="A878" t="s">
        <v>539</v>
      </c>
      <c r="B878" t="s">
        <v>533</v>
      </c>
      <c r="C878" t="s">
        <v>553</v>
      </c>
      <c r="D878" t="s">
        <v>566</v>
      </c>
      <c r="E878" s="52">
        <v>43519</v>
      </c>
      <c r="F878" s="52">
        <v>43521</v>
      </c>
      <c r="G878">
        <v>21.3</v>
      </c>
      <c r="H878">
        <v>325</v>
      </c>
      <c r="I878">
        <f>PivotTables3!$G878*PivotTables3!$H878</f>
        <v>6922.5</v>
      </c>
    </row>
    <row r="879" spans="1:9" x14ac:dyDescent="0.2">
      <c r="A879" t="s">
        <v>577</v>
      </c>
      <c r="B879" t="s">
        <v>536</v>
      </c>
      <c r="C879" t="s">
        <v>559</v>
      </c>
      <c r="D879" t="s">
        <v>543</v>
      </c>
      <c r="E879" s="52">
        <v>43812</v>
      </c>
      <c r="F879" s="52">
        <v>43814</v>
      </c>
      <c r="G879">
        <v>17</v>
      </c>
      <c r="H879">
        <v>285.99</v>
      </c>
      <c r="I879">
        <f>PivotTables3!$G879*PivotTables3!$H879</f>
        <v>4861.83</v>
      </c>
    </row>
    <row r="880" spans="1:9" x14ac:dyDescent="0.2">
      <c r="A880" t="s">
        <v>539</v>
      </c>
      <c r="B880" t="s">
        <v>536</v>
      </c>
      <c r="C880" t="s">
        <v>553</v>
      </c>
      <c r="D880" t="s">
        <v>557</v>
      </c>
      <c r="E880" s="52">
        <v>43697</v>
      </c>
      <c r="F880" s="52">
        <v>43700</v>
      </c>
      <c r="G880">
        <v>12.8</v>
      </c>
      <c r="H880">
        <v>329.25</v>
      </c>
      <c r="I880">
        <f>PivotTables3!$G880*PivotTables3!$H880</f>
        <v>4214.4000000000005</v>
      </c>
    </row>
    <row r="881" spans="1:9" x14ac:dyDescent="0.2">
      <c r="A881" t="s">
        <v>581</v>
      </c>
      <c r="B881" t="s">
        <v>533</v>
      </c>
      <c r="C881" t="s">
        <v>559</v>
      </c>
      <c r="D881" t="s">
        <v>541</v>
      </c>
      <c r="E881" s="52">
        <v>43816</v>
      </c>
      <c r="F881" s="52">
        <v>43817</v>
      </c>
      <c r="G881">
        <v>8.9</v>
      </c>
      <c r="H881">
        <v>134.99</v>
      </c>
      <c r="I881">
        <f>PivotTables3!$G881*PivotTables3!$H881</f>
        <v>1201.4110000000001</v>
      </c>
    </row>
    <row r="882" spans="1:9" x14ac:dyDescent="0.2">
      <c r="A882" t="s">
        <v>618</v>
      </c>
      <c r="B882" t="s">
        <v>536</v>
      </c>
      <c r="C882" t="s">
        <v>553</v>
      </c>
      <c r="D882" t="s">
        <v>557</v>
      </c>
      <c r="E882" s="52">
        <v>43550</v>
      </c>
      <c r="F882" s="52">
        <v>43552</v>
      </c>
      <c r="G882">
        <v>17.100000000000001</v>
      </c>
      <c r="H882">
        <v>329.25</v>
      </c>
      <c r="I882">
        <f>PivotTables3!$G882*PivotTables3!$H882</f>
        <v>5630.1750000000002</v>
      </c>
    </row>
    <row r="883" spans="1:9" x14ac:dyDescent="0.2">
      <c r="A883" t="s">
        <v>583</v>
      </c>
      <c r="B883" t="s">
        <v>533</v>
      </c>
      <c r="C883" t="s">
        <v>537</v>
      </c>
      <c r="D883" t="s">
        <v>549</v>
      </c>
      <c r="E883" s="52">
        <v>43778</v>
      </c>
      <c r="F883" s="52">
        <v>43780</v>
      </c>
      <c r="G883">
        <v>10.4</v>
      </c>
      <c r="H883">
        <v>154.94999999999999</v>
      </c>
      <c r="I883">
        <f>PivotTables3!$G883*PivotTables3!$H883</f>
        <v>1611.48</v>
      </c>
    </row>
    <row r="884" spans="1:9" x14ac:dyDescent="0.2">
      <c r="A884" t="s">
        <v>613</v>
      </c>
      <c r="B884" t="s">
        <v>536</v>
      </c>
      <c r="C884" t="s">
        <v>548</v>
      </c>
      <c r="D884" t="s">
        <v>531</v>
      </c>
      <c r="E884" s="52">
        <v>43718</v>
      </c>
      <c r="F884" s="52">
        <v>43722</v>
      </c>
      <c r="G884">
        <v>5.4</v>
      </c>
      <c r="H884">
        <v>299</v>
      </c>
      <c r="I884">
        <f>PivotTables3!$G884*PivotTables3!$H884</f>
        <v>1614.6000000000001</v>
      </c>
    </row>
    <row r="885" spans="1:9" x14ac:dyDescent="0.2">
      <c r="A885" t="s">
        <v>547</v>
      </c>
      <c r="B885" t="s">
        <v>529</v>
      </c>
      <c r="C885" t="s">
        <v>551</v>
      </c>
      <c r="D885" t="s">
        <v>541</v>
      </c>
      <c r="E885" s="52">
        <v>43557</v>
      </c>
      <c r="F885" s="52">
        <v>43559</v>
      </c>
      <c r="G885">
        <v>22.7</v>
      </c>
      <c r="H885">
        <v>134.99</v>
      </c>
      <c r="I885">
        <f>PivotTables3!$G885*PivotTables3!$H885</f>
        <v>3064.2730000000001</v>
      </c>
    </row>
    <row r="886" spans="1:9" x14ac:dyDescent="0.2">
      <c r="A886" t="s">
        <v>596</v>
      </c>
      <c r="B886" t="s">
        <v>536</v>
      </c>
      <c r="C886" t="s">
        <v>530</v>
      </c>
      <c r="D886" t="s">
        <v>538</v>
      </c>
      <c r="E886" s="52">
        <v>43672</v>
      </c>
      <c r="F886" s="52">
        <v>43678</v>
      </c>
      <c r="G886">
        <v>8.9</v>
      </c>
      <c r="H886">
        <v>295.19</v>
      </c>
      <c r="I886">
        <f>PivotTables3!$G886*PivotTables3!$H886</f>
        <v>2627.1910000000003</v>
      </c>
    </row>
    <row r="887" spans="1:9" x14ac:dyDescent="0.2">
      <c r="A887" t="s">
        <v>604</v>
      </c>
      <c r="B887" t="s">
        <v>529</v>
      </c>
      <c r="C887" t="s">
        <v>553</v>
      </c>
      <c r="D887" t="s">
        <v>541</v>
      </c>
      <c r="E887" s="52">
        <v>43802</v>
      </c>
      <c r="F887" s="52">
        <v>43808</v>
      </c>
      <c r="G887">
        <v>21.2</v>
      </c>
      <c r="H887">
        <v>134.99</v>
      </c>
      <c r="I887">
        <f>PivotTables3!$G887*PivotTables3!$H887</f>
        <v>2861.788</v>
      </c>
    </row>
    <row r="888" spans="1:9" x14ac:dyDescent="0.2">
      <c r="A888" t="s">
        <v>597</v>
      </c>
      <c r="B888" t="s">
        <v>533</v>
      </c>
      <c r="C888" t="s">
        <v>530</v>
      </c>
      <c r="D888" t="s">
        <v>566</v>
      </c>
      <c r="E888" s="52">
        <v>43770</v>
      </c>
      <c r="F888" s="52">
        <v>43771</v>
      </c>
      <c r="G888">
        <v>22.6</v>
      </c>
      <c r="H888">
        <v>325</v>
      </c>
      <c r="I888">
        <f>PivotTables3!$G888*PivotTables3!$H888</f>
        <v>7345.0000000000009</v>
      </c>
    </row>
    <row r="889" spans="1:9" x14ac:dyDescent="0.2">
      <c r="A889" t="s">
        <v>544</v>
      </c>
      <c r="B889" t="s">
        <v>529</v>
      </c>
      <c r="C889" t="s">
        <v>530</v>
      </c>
      <c r="D889" t="s">
        <v>538</v>
      </c>
      <c r="E889" s="52">
        <v>43808</v>
      </c>
      <c r="F889" s="52">
        <v>43814</v>
      </c>
      <c r="G889">
        <v>8.8000000000000007</v>
      </c>
      <c r="H889">
        <v>295.19</v>
      </c>
      <c r="I889">
        <f>PivotTables3!$G889*PivotTables3!$H889</f>
        <v>2597.672</v>
      </c>
    </row>
    <row r="890" spans="1:9" x14ac:dyDescent="0.2">
      <c r="A890" t="s">
        <v>583</v>
      </c>
      <c r="B890" t="s">
        <v>533</v>
      </c>
      <c r="C890" t="s">
        <v>536</v>
      </c>
      <c r="D890" t="s">
        <v>541</v>
      </c>
      <c r="E890" s="52">
        <v>43733</v>
      </c>
      <c r="F890" s="52">
        <v>43738</v>
      </c>
      <c r="G890">
        <v>22.6</v>
      </c>
      <c r="H890">
        <v>134.99</v>
      </c>
      <c r="I890">
        <f>PivotTables3!$G890*PivotTables3!$H890</f>
        <v>3050.7740000000003</v>
      </c>
    </row>
    <row r="891" spans="1:9" x14ac:dyDescent="0.2">
      <c r="A891" t="s">
        <v>572</v>
      </c>
      <c r="B891" t="s">
        <v>533</v>
      </c>
      <c r="C891" t="s">
        <v>559</v>
      </c>
      <c r="D891" t="s">
        <v>538</v>
      </c>
      <c r="E891" s="52">
        <v>43709</v>
      </c>
      <c r="F891" s="52">
        <v>43712</v>
      </c>
      <c r="G891">
        <v>18.2</v>
      </c>
      <c r="H891">
        <v>295.19</v>
      </c>
      <c r="I891">
        <f>PivotTables3!$G891*PivotTables3!$H891</f>
        <v>5372.4579999999996</v>
      </c>
    </row>
    <row r="892" spans="1:9" x14ac:dyDescent="0.2">
      <c r="A892" t="s">
        <v>564</v>
      </c>
      <c r="B892" t="s">
        <v>533</v>
      </c>
      <c r="C892" t="s">
        <v>548</v>
      </c>
      <c r="D892" t="s">
        <v>549</v>
      </c>
      <c r="E892" s="52">
        <v>43574</v>
      </c>
      <c r="F892" s="52">
        <v>43577</v>
      </c>
      <c r="G892">
        <v>20.7</v>
      </c>
      <c r="H892">
        <v>154.94999999999999</v>
      </c>
      <c r="I892">
        <f>PivotTables3!$G892*PivotTables3!$H892</f>
        <v>3207.4649999999997</v>
      </c>
    </row>
    <row r="893" spans="1:9" x14ac:dyDescent="0.2">
      <c r="A893" t="s">
        <v>535</v>
      </c>
      <c r="B893" t="s">
        <v>540</v>
      </c>
      <c r="C893" t="s">
        <v>530</v>
      </c>
      <c r="D893" t="s">
        <v>557</v>
      </c>
      <c r="E893" s="52">
        <v>43577</v>
      </c>
      <c r="F893" s="52">
        <v>43582</v>
      </c>
      <c r="G893">
        <v>21.8</v>
      </c>
      <c r="H893">
        <v>329.25</v>
      </c>
      <c r="I893">
        <f>PivotTables3!$G893*PivotTables3!$H893</f>
        <v>7177.6500000000005</v>
      </c>
    </row>
    <row r="894" spans="1:9" x14ac:dyDescent="0.2">
      <c r="A894" t="s">
        <v>579</v>
      </c>
      <c r="B894" t="s">
        <v>533</v>
      </c>
      <c r="C894" t="s">
        <v>562</v>
      </c>
      <c r="D894" t="s">
        <v>541</v>
      </c>
      <c r="E894" s="52">
        <v>43757</v>
      </c>
      <c r="F894" s="52">
        <v>43761</v>
      </c>
      <c r="G894">
        <v>15.9</v>
      </c>
      <c r="H894">
        <v>134.99</v>
      </c>
      <c r="I894">
        <f>PivotTables3!$G894*PivotTables3!$H894</f>
        <v>2146.3410000000003</v>
      </c>
    </row>
    <row r="895" spans="1:9" x14ac:dyDescent="0.2">
      <c r="A895" t="s">
        <v>603</v>
      </c>
      <c r="B895" t="s">
        <v>525</v>
      </c>
      <c r="C895" t="s">
        <v>562</v>
      </c>
      <c r="D895" t="s">
        <v>549</v>
      </c>
      <c r="E895" s="52">
        <v>43614</v>
      </c>
      <c r="F895" s="52">
        <v>43618</v>
      </c>
      <c r="G895">
        <v>19.100000000000001</v>
      </c>
      <c r="H895">
        <v>154.94999999999999</v>
      </c>
      <c r="I895">
        <f>PivotTables3!$G895*PivotTables3!$H895</f>
        <v>2959.5450000000001</v>
      </c>
    </row>
    <row r="896" spans="1:9" x14ac:dyDescent="0.2">
      <c r="A896" t="s">
        <v>592</v>
      </c>
      <c r="B896" t="s">
        <v>536</v>
      </c>
      <c r="C896" t="s">
        <v>548</v>
      </c>
      <c r="D896" t="s">
        <v>541</v>
      </c>
      <c r="E896" s="52">
        <v>43488</v>
      </c>
      <c r="F896" s="52">
        <v>43490</v>
      </c>
      <c r="G896">
        <v>8.6999999999999993</v>
      </c>
      <c r="H896">
        <v>134.99</v>
      </c>
      <c r="I896">
        <f>PivotTables3!$G896*PivotTables3!$H896</f>
        <v>1174.413</v>
      </c>
    </row>
    <row r="897" spans="1:9" x14ac:dyDescent="0.2">
      <c r="A897" t="s">
        <v>619</v>
      </c>
      <c r="B897" t="s">
        <v>529</v>
      </c>
      <c r="C897" t="s">
        <v>559</v>
      </c>
      <c r="D897" t="s">
        <v>566</v>
      </c>
      <c r="E897" s="52">
        <v>43703</v>
      </c>
      <c r="F897" s="52">
        <v>43704</v>
      </c>
      <c r="G897">
        <v>8</v>
      </c>
      <c r="H897">
        <v>325</v>
      </c>
      <c r="I897">
        <f>PivotTables3!$G897*PivotTables3!$H897</f>
        <v>2600</v>
      </c>
    </row>
    <row r="898" spans="1:9" x14ac:dyDescent="0.2">
      <c r="A898" t="s">
        <v>539</v>
      </c>
      <c r="B898" t="s">
        <v>536</v>
      </c>
      <c r="C898" t="s">
        <v>553</v>
      </c>
      <c r="D898" t="s">
        <v>557</v>
      </c>
      <c r="E898" s="52">
        <v>43573</v>
      </c>
      <c r="F898" s="52">
        <v>43573</v>
      </c>
      <c r="G898">
        <v>16.5</v>
      </c>
      <c r="H898">
        <v>329.25</v>
      </c>
      <c r="I898">
        <f>PivotTables3!$G898*PivotTables3!$H898</f>
        <v>5432.625</v>
      </c>
    </row>
    <row r="899" spans="1:9" x14ac:dyDescent="0.2">
      <c r="A899" t="s">
        <v>586</v>
      </c>
      <c r="B899" t="s">
        <v>533</v>
      </c>
      <c r="C899" t="s">
        <v>537</v>
      </c>
      <c r="D899" t="s">
        <v>543</v>
      </c>
      <c r="E899" s="52">
        <v>43650</v>
      </c>
      <c r="F899" s="52">
        <v>43652</v>
      </c>
      <c r="G899">
        <v>16.899999999999999</v>
      </c>
      <c r="H899">
        <v>285.99</v>
      </c>
      <c r="I899">
        <f>PivotTables3!$G899*PivotTables3!$H899</f>
        <v>4833.2309999999998</v>
      </c>
    </row>
    <row r="900" spans="1:9" x14ac:dyDescent="0.2">
      <c r="A900" t="s">
        <v>588</v>
      </c>
      <c r="B900" t="s">
        <v>529</v>
      </c>
      <c r="C900" t="s">
        <v>537</v>
      </c>
      <c r="D900" t="s">
        <v>538</v>
      </c>
      <c r="E900" s="52">
        <v>43559</v>
      </c>
      <c r="F900" s="52">
        <v>43563</v>
      </c>
      <c r="G900">
        <v>5.9</v>
      </c>
      <c r="H900">
        <v>295.19</v>
      </c>
      <c r="I900">
        <f>PivotTables3!$G900*PivotTables3!$H900</f>
        <v>1741.6210000000001</v>
      </c>
    </row>
    <row r="901" spans="1:9" x14ac:dyDescent="0.2">
      <c r="A901" t="s">
        <v>608</v>
      </c>
      <c r="B901" t="s">
        <v>529</v>
      </c>
      <c r="C901" t="s">
        <v>559</v>
      </c>
      <c r="D901" t="s">
        <v>534</v>
      </c>
      <c r="E901" s="52">
        <v>43592</v>
      </c>
      <c r="F901" s="52">
        <v>43595</v>
      </c>
      <c r="G901">
        <v>15.2</v>
      </c>
      <c r="H901">
        <v>349</v>
      </c>
      <c r="I901">
        <f>PivotTables3!$G901*PivotTables3!$H901</f>
        <v>5304.8</v>
      </c>
    </row>
    <row r="902" spans="1:9" x14ac:dyDescent="0.2">
      <c r="A902" t="s">
        <v>524</v>
      </c>
      <c r="B902" t="s">
        <v>536</v>
      </c>
      <c r="C902" t="s">
        <v>530</v>
      </c>
      <c r="D902" t="s">
        <v>538</v>
      </c>
      <c r="E902" s="52">
        <v>43752</v>
      </c>
      <c r="F902" s="52">
        <v>43752</v>
      </c>
      <c r="G902">
        <v>20</v>
      </c>
      <c r="H902">
        <v>295.19</v>
      </c>
      <c r="I902">
        <f>PivotTables3!$G902*PivotTables3!$H902</f>
        <v>5903.8</v>
      </c>
    </row>
    <row r="903" spans="1:9" x14ac:dyDescent="0.2">
      <c r="A903" t="s">
        <v>587</v>
      </c>
      <c r="B903" t="s">
        <v>525</v>
      </c>
      <c r="C903" t="s">
        <v>551</v>
      </c>
      <c r="D903" t="s">
        <v>549</v>
      </c>
      <c r="E903" s="52">
        <v>43636</v>
      </c>
      <c r="F903" s="52">
        <v>43642</v>
      </c>
      <c r="G903">
        <v>13.3</v>
      </c>
      <c r="H903">
        <v>154.94999999999999</v>
      </c>
      <c r="I903">
        <f>PivotTables3!$G903*PivotTables3!$H903</f>
        <v>2060.835</v>
      </c>
    </row>
    <row r="904" spans="1:9" x14ac:dyDescent="0.2">
      <c r="A904" t="s">
        <v>581</v>
      </c>
      <c r="B904" t="s">
        <v>529</v>
      </c>
      <c r="C904" t="s">
        <v>562</v>
      </c>
      <c r="D904" t="s">
        <v>543</v>
      </c>
      <c r="E904" s="52">
        <v>43707</v>
      </c>
      <c r="F904" s="52">
        <v>43712</v>
      </c>
      <c r="G904">
        <v>11.1</v>
      </c>
      <c r="H904">
        <v>285.99</v>
      </c>
      <c r="I904">
        <f>PivotTables3!$G904*PivotTables3!$H904</f>
        <v>3174.489</v>
      </c>
    </row>
    <row r="905" spans="1:9" x14ac:dyDescent="0.2">
      <c r="A905" t="s">
        <v>577</v>
      </c>
      <c r="B905" t="s">
        <v>525</v>
      </c>
      <c r="C905" t="s">
        <v>530</v>
      </c>
      <c r="D905" t="s">
        <v>534</v>
      </c>
      <c r="E905" s="52">
        <v>43764</v>
      </c>
      <c r="F905" s="52">
        <v>43764</v>
      </c>
      <c r="G905">
        <v>19.7</v>
      </c>
      <c r="H905">
        <v>349</v>
      </c>
      <c r="I905">
        <f>PivotTables3!$G905*PivotTables3!$H905</f>
        <v>6875.3</v>
      </c>
    </row>
    <row r="906" spans="1:9" x14ac:dyDescent="0.2">
      <c r="A906" t="s">
        <v>578</v>
      </c>
      <c r="B906" t="s">
        <v>540</v>
      </c>
      <c r="C906" t="s">
        <v>559</v>
      </c>
      <c r="D906" t="s">
        <v>531</v>
      </c>
      <c r="E906" s="52">
        <v>43498</v>
      </c>
      <c r="F906" s="52">
        <v>43502</v>
      </c>
      <c r="G906">
        <v>18.3</v>
      </c>
      <c r="H906">
        <v>299</v>
      </c>
      <c r="I906">
        <f>PivotTables3!$G906*PivotTables3!$H906</f>
        <v>5471.7</v>
      </c>
    </row>
    <row r="907" spans="1:9" x14ac:dyDescent="0.2">
      <c r="A907" t="s">
        <v>524</v>
      </c>
      <c r="B907" t="s">
        <v>525</v>
      </c>
      <c r="C907" t="s">
        <v>530</v>
      </c>
      <c r="D907" t="s">
        <v>566</v>
      </c>
      <c r="E907" s="52">
        <v>43582</v>
      </c>
      <c r="F907" s="52">
        <v>43588</v>
      </c>
      <c r="G907">
        <v>23.6</v>
      </c>
      <c r="H907">
        <v>325</v>
      </c>
      <c r="I907">
        <f>PivotTables3!$G907*PivotTables3!$H907</f>
        <v>7670.0000000000009</v>
      </c>
    </row>
    <row r="908" spans="1:9" x14ac:dyDescent="0.2">
      <c r="A908" t="s">
        <v>554</v>
      </c>
      <c r="B908" t="s">
        <v>525</v>
      </c>
      <c r="C908" t="s">
        <v>536</v>
      </c>
      <c r="D908" t="s">
        <v>527</v>
      </c>
      <c r="E908" s="52">
        <v>43578</v>
      </c>
      <c r="F908" s="52">
        <v>43579</v>
      </c>
      <c r="G908">
        <v>23.9</v>
      </c>
      <c r="H908">
        <v>99.99</v>
      </c>
      <c r="I908">
        <f>PivotTables3!$G908*PivotTables3!$H908</f>
        <v>2389.7609999999995</v>
      </c>
    </row>
    <row r="909" spans="1:9" x14ac:dyDescent="0.2">
      <c r="A909" t="s">
        <v>591</v>
      </c>
      <c r="B909" t="s">
        <v>525</v>
      </c>
      <c r="C909" t="s">
        <v>548</v>
      </c>
      <c r="D909" t="s">
        <v>543</v>
      </c>
      <c r="E909" s="52">
        <v>43784</v>
      </c>
      <c r="F909" s="52">
        <v>43788</v>
      </c>
      <c r="G909">
        <v>22.3</v>
      </c>
      <c r="H909">
        <v>285.99</v>
      </c>
      <c r="I909">
        <f>PivotTables3!$G909*PivotTables3!$H909</f>
        <v>6377.5770000000002</v>
      </c>
    </row>
    <row r="910" spans="1:9" x14ac:dyDescent="0.2">
      <c r="A910" t="s">
        <v>567</v>
      </c>
      <c r="B910" t="s">
        <v>536</v>
      </c>
      <c r="C910" t="s">
        <v>553</v>
      </c>
      <c r="D910" t="s">
        <v>549</v>
      </c>
      <c r="E910" s="52">
        <v>43610</v>
      </c>
      <c r="F910" s="52">
        <v>43610</v>
      </c>
      <c r="G910">
        <v>17.3</v>
      </c>
      <c r="H910">
        <v>154.94999999999999</v>
      </c>
      <c r="I910">
        <f>PivotTables3!$G910*PivotTables3!$H910</f>
        <v>2680.6349999999998</v>
      </c>
    </row>
    <row r="911" spans="1:9" x14ac:dyDescent="0.2">
      <c r="A911" t="s">
        <v>585</v>
      </c>
      <c r="B911" t="s">
        <v>533</v>
      </c>
      <c r="C911" t="s">
        <v>548</v>
      </c>
      <c r="D911" t="s">
        <v>549</v>
      </c>
      <c r="E911" s="52">
        <v>43780</v>
      </c>
      <c r="F911" s="52">
        <v>43780</v>
      </c>
      <c r="G911">
        <v>24.1</v>
      </c>
      <c r="H911">
        <v>154.94999999999999</v>
      </c>
      <c r="I911">
        <f>PivotTables3!$G911*PivotTables3!$H911</f>
        <v>3734.2950000000001</v>
      </c>
    </row>
    <row r="912" spans="1:9" x14ac:dyDescent="0.2">
      <c r="A912" t="s">
        <v>532</v>
      </c>
      <c r="B912" t="s">
        <v>536</v>
      </c>
      <c r="C912" t="s">
        <v>548</v>
      </c>
      <c r="D912" t="s">
        <v>557</v>
      </c>
      <c r="E912" s="52">
        <v>43557</v>
      </c>
      <c r="F912" s="52">
        <v>43559</v>
      </c>
      <c r="G912">
        <v>13.2</v>
      </c>
      <c r="H912">
        <v>329.25</v>
      </c>
      <c r="I912">
        <f>PivotTables3!$G912*PivotTables3!$H912</f>
        <v>4346.0999999999995</v>
      </c>
    </row>
    <row r="913" spans="1:9" x14ac:dyDescent="0.2">
      <c r="A913" t="s">
        <v>600</v>
      </c>
      <c r="B913" t="s">
        <v>533</v>
      </c>
      <c r="C913" t="s">
        <v>553</v>
      </c>
      <c r="D913" t="s">
        <v>534</v>
      </c>
      <c r="E913" s="52">
        <v>43473</v>
      </c>
      <c r="F913" s="52">
        <v>43475</v>
      </c>
      <c r="G913">
        <v>19.3</v>
      </c>
      <c r="H913">
        <v>349</v>
      </c>
      <c r="I913">
        <f>PivotTables3!$G913*PivotTables3!$H913</f>
        <v>6735.7</v>
      </c>
    </row>
    <row r="914" spans="1:9" x14ac:dyDescent="0.2">
      <c r="A914" t="s">
        <v>592</v>
      </c>
      <c r="B914" t="s">
        <v>529</v>
      </c>
      <c r="C914" t="s">
        <v>526</v>
      </c>
      <c r="D914" t="s">
        <v>527</v>
      </c>
      <c r="E914" s="52">
        <v>43690</v>
      </c>
      <c r="F914" s="52">
        <v>43693</v>
      </c>
      <c r="G914">
        <v>8.8000000000000007</v>
      </c>
      <c r="H914">
        <v>99.99</v>
      </c>
      <c r="I914">
        <f>PivotTables3!$G914*PivotTables3!$H914</f>
        <v>879.91200000000003</v>
      </c>
    </row>
    <row r="915" spans="1:9" x14ac:dyDescent="0.2">
      <c r="A915" t="s">
        <v>603</v>
      </c>
      <c r="B915" t="s">
        <v>529</v>
      </c>
      <c r="C915" t="s">
        <v>548</v>
      </c>
      <c r="D915" t="s">
        <v>538</v>
      </c>
      <c r="E915" s="52">
        <v>43471</v>
      </c>
      <c r="F915" s="52">
        <v>43472</v>
      </c>
      <c r="G915">
        <v>7.9</v>
      </c>
      <c r="H915">
        <v>295.19</v>
      </c>
      <c r="I915">
        <f>PivotTables3!$G915*PivotTables3!$H915</f>
        <v>2332.0010000000002</v>
      </c>
    </row>
    <row r="916" spans="1:9" x14ac:dyDescent="0.2">
      <c r="A916" t="s">
        <v>535</v>
      </c>
      <c r="B916" t="s">
        <v>540</v>
      </c>
      <c r="C916" t="s">
        <v>536</v>
      </c>
      <c r="D916" t="s">
        <v>531</v>
      </c>
      <c r="E916" s="52">
        <v>43524</v>
      </c>
      <c r="F916" s="52">
        <v>43527</v>
      </c>
      <c r="G916">
        <v>17.600000000000001</v>
      </c>
      <c r="H916">
        <v>299</v>
      </c>
      <c r="I916">
        <f>PivotTables3!$G916*PivotTables3!$H916</f>
        <v>5262.4000000000005</v>
      </c>
    </row>
    <row r="917" spans="1:9" x14ac:dyDescent="0.2">
      <c r="A917" t="s">
        <v>609</v>
      </c>
      <c r="B917" t="s">
        <v>540</v>
      </c>
      <c r="C917" t="s">
        <v>530</v>
      </c>
      <c r="D917" t="s">
        <v>534</v>
      </c>
      <c r="E917" s="52">
        <v>43717</v>
      </c>
      <c r="F917" s="52">
        <v>43719</v>
      </c>
      <c r="G917">
        <v>11.2</v>
      </c>
      <c r="H917">
        <v>349</v>
      </c>
      <c r="I917">
        <f>PivotTables3!$G917*PivotTables3!$H917</f>
        <v>3908.7999999999997</v>
      </c>
    </row>
    <row r="918" spans="1:9" x14ac:dyDescent="0.2">
      <c r="A918" t="s">
        <v>585</v>
      </c>
      <c r="B918" t="s">
        <v>536</v>
      </c>
      <c r="C918" t="s">
        <v>537</v>
      </c>
      <c r="D918" t="s">
        <v>557</v>
      </c>
      <c r="E918" s="52">
        <v>43621</v>
      </c>
      <c r="F918" s="52">
        <v>43621</v>
      </c>
      <c r="G918">
        <v>7.9</v>
      </c>
      <c r="H918">
        <v>329.25</v>
      </c>
      <c r="I918">
        <f>PivotTables3!$G918*PivotTables3!$H918</f>
        <v>2601.0750000000003</v>
      </c>
    </row>
    <row r="919" spans="1:9" x14ac:dyDescent="0.2">
      <c r="A919" t="s">
        <v>568</v>
      </c>
      <c r="B919" t="s">
        <v>533</v>
      </c>
      <c r="C919" t="s">
        <v>551</v>
      </c>
      <c r="D919" t="s">
        <v>549</v>
      </c>
      <c r="E919" s="52">
        <v>43560</v>
      </c>
      <c r="F919" s="52">
        <v>43561</v>
      </c>
      <c r="G919">
        <v>23.9</v>
      </c>
      <c r="H919">
        <v>154.94999999999999</v>
      </c>
      <c r="I919">
        <f>PivotTables3!$G919*PivotTables3!$H919</f>
        <v>3703.3049999999994</v>
      </c>
    </row>
    <row r="920" spans="1:9" x14ac:dyDescent="0.2">
      <c r="A920" t="s">
        <v>597</v>
      </c>
      <c r="B920" t="s">
        <v>540</v>
      </c>
      <c r="C920" t="s">
        <v>553</v>
      </c>
      <c r="D920" t="s">
        <v>534</v>
      </c>
      <c r="E920" s="52">
        <v>43528</v>
      </c>
      <c r="F920" s="52">
        <v>43533</v>
      </c>
      <c r="G920">
        <v>18.2</v>
      </c>
      <c r="H920">
        <v>349</v>
      </c>
      <c r="I920">
        <f>PivotTables3!$G920*PivotTables3!$H920</f>
        <v>6351.8</v>
      </c>
    </row>
    <row r="921" spans="1:9" x14ac:dyDescent="0.2">
      <c r="A921" t="s">
        <v>568</v>
      </c>
      <c r="B921" t="s">
        <v>525</v>
      </c>
      <c r="C921" t="s">
        <v>537</v>
      </c>
      <c r="D921" t="s">
        <v>566</v>
      </c>
      <c r="E921" s="52">
        <v>43758</v>
      </c>
      <c r="F921" s="52">
        <v>43764</v>
      </c>
      <c r="G921">
        <v>5.8</v>
      </c>
      <c r="H921">
        <v>325</v>
      </c>
      <c r="I921">
        <f>PivotTables3!$G921*PivotTables3!$H921</f>
        <v>1885</v>
      </c>
    </row>
    <row r="922" spans="1:9" x14ac:dyDescent="0.2">
      <c r="A922" t="s">
        <v>605</v>
      </c>
      <c r="B922" t="s">
        <v>540</v>
      </c>
      <c r="C922" t="s">
        <v>537</v>
      </c>
      <c r="D922" t="s">
        <v>543</v>
      </c>
      <c r="E922" s="52">
        <v>43481</v>
      </c>
      <c r="F922" s="52">
        <v>43485</v>
      </c>
      <c r="G922">
        <v>18.7</v>
      </c>
      <c r="H922">
        <v>285.99</v>
      </c>
      <c r="I922">
        <f>PivotTables3!$G922*PivotTables3!$H922</f>
        <v>5348.0129999999999</v>
      </c>
    </row>
    <row r="923" spans="1:9" x14ac:dyDescent="0.2">
      <c r="A923" t="s">
        <v>576</v>
      </c>
      <c r="B923" t="s">
        <v>533</v>
      </c>
      <c r="C923" t="s">
        <v>530</v>
      </c>
      <c r="D923" t="s">
        <v>531</v>
      </c>
      <c r="E923" s="52">
        <v>43786</v>
      </c>
      <c r="F923" s="52">
        <v>43791</v>
      </c>
      <c r="G923">
        <v>7.6</v>
      </c>
      <c r="H923">
        <v>299</v>
      </c>
      <c r="I923">
        <f>PivotTables3!$G923*PivotTables3!$H923</f>
        <v>2272.4</v>
      </c>
    </row>
    <row r="924" spans="1:9" x14ac:dyDescent="0.2">
      <c r="A924" t="s">
        <v>599</v>
      </c>
      <c r="B924" t="s">
        <v>533</v>
      </c>
      <c r="C924" t="s">
        <v>559</v>
      </c>
      <c r="D924" t="s">
        <v>566</v>
      </c>
      <c r="E924" s="52">
        <v>43485</v>
      </c>
      <c r="F924" s="52">
        <v>43490</v>
      </c>
      <c r="G924">
        <v>6.6</v>
      </c>
      <c r="H924">
        <v>325</v>
      </c>
      <c r="I924">
        <f>PivotTables3!$G924*PivotTables3!$H924</f>
        <v>2145</v>
      </c>
    </row>
    <row r="925" spans="1:9" x14ac:dyDescent="0.2">
      <c r="A925" t="s">
        <v>609</v>
      </c>
      <c r="B925" t="s">
        <v>533</v>
      </c>
      <c r="C925" t="s">
        <v>530</v>
      </c>
      <c r="D925" t="s">
        <v>527</v>
      </c>
      <c r="E925" s="52">
        <v>43758</v>
      </c>
      <c r="F925" s="52">
        <v>43758</v>
      </c>
      <c r="G925">
        <v>18.399999999999999</v>
      </c>
      <c r="H925">
        <v>99.99</v>
      </c>
      <c r="I925">
        <f>PivotTables3!$G925*PivotTables3!$H925</f>
        <v>1839.8159999999998</v>
      </c>
    </row>
    <row r="926" spans="1:9" x14ac:dyDescent="0.2">
      <c r="A926" t="s">
        <v>575</v>
      </c>
      <c r="B926" t="s">
        <v>525</v>
      </c>
      <c r="C926" t="s">
        <v>551</v>
      </c>
      <c r="D926" t="s">
        <v>541</v>
      </c>
      <c r="E926" s="52">
        <v>43811</v>
      </c>
      <c r="F926" s="52">
        <v>43815</v>
      </c>
      <c r="G926">
        <v>19.399999999999999</v>
      </c>
      <c r="H926">
        <v>134.99</v>
      </c>
      <c r="I926">
        <f>PivotTables3!$G926*PivotTables3!$H926</f>
        <v>2618.806</v>
      </c>
    </row>
    <row r="927" spans="1:9" x14ac:dyDescent="0.2">
      <c r="A927" t="s">
        <v>584</v>
      </c>
      <c r="B927" t="s">
        <v>525</v>
      </c>
      <c r="C927" t="s">
        <v>559</v>
      </c>
      <c r="D927" t="s">
        <v>541</v>
      </c>
      <c r="E927" s="52">
        <v>43804</v>
      </c>
      <c r="F927" s="52">
        <v>43806</v>
      </c>
      <c r="G927">
        <v>15.5</v>
      </c>
      <c r="H927">
        <v>134.99</v>
      </c>
      <c r="I927">
        <f>PivotTables3!$G927*PivotTables3!$H927</f>
        <v>2092.3450000000003</v>
      </c>
    </row>
    <row r="928" spans="1:9" x14ac:dyDescent="0.2">
      <c r="A928" t="s">
        <v>599</v>
      </c>
      <c r="B928" t="s">
        <v>529</v>
      </c>
      <c r="C928" t="s">
        <v>530</v>
      </c>
      <c r="D928" t="s">
        <v>543</v>
      </c>
      <c r="E928" s="52">
        <v>43669</v>
      </c>
      <c r="F928" s="52">
        <v>43675</v>
      </c>
      <c r="G928">
        <v>13.7</v>
      </c>
      <c r="H928">
        <v>285.99</v>
      </c>
      <c r="I928">
        <f>PivotTables3!$G928*PivotTables3!$H928</f>
        <v>3918.0630000000001</v>
      </c>
    </row>
    <row r="929" spans="1:9" x14ac:dyDescent="0.2">
      <c r="A929" t="s">
        <v>532</v>
      </c>
      <c r="B929" t="s">
        <v>536</v>
      </c>
      <c r="C929" t="s">
        <v>548</v>
      </c>
      <c r="D929" t="s">
        <v>538</v>
      </c>
      <c r="E929" s="52">
        <v>43759</v>
      </c>
      <c r="F929" s="52">
        <v>43763</v>
      </c>
      <c r="G929">
        <v>24.6</v>
      </c>
      <c r="H929">
        <v>295.19</v>
      </c>
      <c r="I929">
        <f>PivotTables3!$G929*PivotTables3!$H929</f>
        <v>7261.674</v>
      </c>
    </row>
    <row r="930" spans="1:9" x14ac:dyDescent="0.2">
      <c r="A930" t="s">
        <v>556</v>
      </c>
      <c r="B930" t="s">
        <v>529</v>
      </c>
      <c r="C930" t="s">
        <v>536</v>
      </c>
      <c r="D930" t="s">
        <v>538</v>
      </c>
      <c r="E930" s="52">
        <v>43585</v>
      </c>
      <c r="F930" s="52">
        <v>43588</v>
      </c>
      <c r="G930">
        <v>11.8</v>
      </c>
      <c r="H930">
        <v>295.19</v>
      </c>
      <c r="I930">
        <f>PivotTables3!$G930*PivotTables3!$H930</f>
        <v>3483.2420000000002</v>
      </c>
    </row>
    <row r="931" spans="1:9" x14ac:dyDescent="0.2">
      <c r="A931" t="s">
        <v>558</v>
      </c>
      <c r="B931" t="s">
        <v>525</v>
      </c>
      <c r="C931" t="s">
        <v>553</v>
      </c>
      <c r="D931" t="s">
        <v>566</v>
      </c>
      <c r="E931" s="52">
        <v>43547</v>
      </c>
      <c r="F931" s="52">
        <v>43550</v>
      </c>
      <c r="G931">
        <v>7</v>
      </c>
      <c r="H931">
        <v>325</v>
      </c>
      <c r="I931">
        <f>PivotTables3!$G931*PivotTables3!$H931</f>
        <v>2275</v>
      </c>
    </row>
    <row r="932" spans="1:9" x14ac:dyDescent="0.2">
      <c r="A932" t="s">
        <v>563</v>
      </c>
      <c r="B932" t="s">
        <v>533</v>
      </c>
      <c r="C932" t="s">
        <v>562</v>
      </c>
      <c r="D932" t="s">
        <v>538</v>
      </c>
      <c r="E932" s="52">
        <v>43810</v>
      </c>
      <c r="F932" s="52">
        <v>43810</v>
      </c>
      <c r="G932">
        <v>22.3</v>
      </c>
      <c r="H932">
        <v>295.19</v>
      </c>
      <c r="I932">
        <f>PivotTables3!$G932*PivotTables3!$H932</f>
        <v>6582.7370000000001</v>
      </c>
    </row>
    <row r="933" spans="1:9" x14ac:dyDescent="0.2">
      <c r="A933" t="s">
        <v>572</v>
      </c>
      <c r="B933" t="s">
        <v>529</v>
      </c>
      <c r="C933" t="s">
        <v>530</v>
      </c>
      <c r="D933" t="s">
        <v>534</v>
      </c>
      <c r="E933" s="52">
        <v>43693</v>
      </c>
      <c r="F933" s="52">
        <v>43696</v>
      </c>
      <c r="G933">
        <v>19.8</v>
      </c>
      <c r="H933">
        <v>349</v>
      </c>
      <c r="I933">
        <f>PivotTables3!$G933*PivotTables3!$H933</f>
        <v>6910.2</v>
      </c>
    </row>
    <row r="934" spans="1:9" x14ac:dyDescent="0.2">
      <c r="A934" t="s">
        <v>575</v>
      </c>
      <c r="B934" t="s">
        <v>536</v>
      </c>
      <c r="C934" t="s">
        <v>530</v>
      </c>
      <c r="D934" t="s">
        <v>534</v>
      </c>
      <c r="E934" s="52">
        <v>43803</v>
      </c>
      <c r="F934" s="52">
        <v>43809</v>
      </c>
      <c r="G934">
        <v>20.7</v>
      </c>
      <c r="H934">
        <v>349</v>
      </c>
      <c r="I934">
        <f>PivotTables3!$G934*PivotTables3!$H934</f>
        <v>7224.3</v>
      </c>
    </row>
    <row r="935" spans="1:9" x14ac:dyDescent="0.2">
      <c r="A935" t="s">
        <v>524</v>
      </c>
      <c r="B935" t="s">
        <v>529</v>
      </c>
      <c r="C935" t="s">
        <v>562</v>
      </c>
      <c r="D935" t="s">
        <v>557</v>
      </c>
      <c r="E935" s="52">
        <v>43565</v>
      </c>
      <c r="F935" s="52">
        <v>43570</v>
      </c>
      <c r="G935">
        <v>24.3</v>
      </c>
      <c r="H935">
        <v>329.25</v>
      </c>
      <c r="I935">
        <f>PivotTables3!$G935*PivotTables3!$H935</f>
        <v>8000.7750000000005</v>
      </c>
    </row>
    <row r="936" spans="1:9" x14ac:dyDescent="0.2">
      <c r="A936" t="s">
        <v>600</v>
      </c>
      <c r="B936" t="s">
        <v>533</v>
      </c>
      <c r="C936" t="s">
        <v>551</v>
      </c>
      <c r="D936" t="s">
        <v>531</v>
      </c>
      <c r="E936" s="52">
        <v>43523</v>
      </c>
      <c r="F936" s="52">
        <v>43524</v>
      </c>
      <c r="G936">
        <v>17.3</v>
      </c>
      <c r="H936">
        <v>299</v>
      </c>
      <c r="I936">
        <f>PivotTables3!$G936*PivotTables3!$H936</f>
        <v>5172.7</v>
      </c>
    </row>
    <row r="937" spans="1:9" x14ac:dyDescent="0.2">
      <c r="A937" t="s">
        <v>584</v>
      </c>
      <c r="B937" t="s">
        <v>525</v>
      </c>
      <c r="C937" t="s">
        <v>548</v>
      </c>
      <c r="D937" t="s">
        <v>531</v>
      </c>
      <c r="E937" s="52">
        <v>43773</v>
      </c>
      <c r="F937" s="52">
        <v>43778</v>
      </c>
      <c r="G937">
        <v>23.7</v>
      </c>
      <c r="H937">
        <v>299</v>
      </c>
      <c r="I937">
        <f>PivotTables3!$G937*PivotTables3!$H937</f>
        <v>7086.3</v>
      </c>
    </row>
    <row r="938" spans="1:9" x14ac:dyDescent="0.2">
      <c r="A938" t="s">
        <v>569</v>
      </c>
      <c r="B938" t="s">
        <v>533</v>
      </c>
      <c r="C938" t="s">
        <v>530</v>
      </c>
      <c r="D938" t="s">
        <v>549</v>
      </c>
      <c r="E938" s="52">
        <v>43786</v>
      </c>
      <c r="F938" s="52">
        <v>43790</v>
      </c>
      <c r="G938">
        <v>12.8</v>
      </c>
      <c r="H938">
        <v>154.94999999999999</v>
      </c>
      <c r="I938">
        <f>PivotTables3!$G938*PivotTables3!$H938</f>
        <v>1983.36</v>
      </c>
    </row>
    <row r="939" spans="1:9" x14ac:dyDescent="0.2">
      <c r="A939" t="s">
        <v>598</v>
      </c>
      <c r="B939" t="s">
        <v>536</v>
      </c>
      <c r="C939" t="s">
        <v>530</v>
      </c>
      <c r="D939" t="s">
        <v>566</v>
      </c>
      <c r="E939" s="52">
        <v>43501</v>
      </c>
      <c r="F939" s="52">
        <v>43506</v>
      </c>
      <c r="G939">
        <v>22.7</v>
      </c>
      <c r="H939">
        <v>325</v>
      </c>
      <c r="I939">
        <f>PivotTables3!$G939*PivotTables3!$H939</f>
        <v>7377.5</v>
      </c>
    </row>
    <row r="940" spans="1:9" x14ac:dyDescent="0.2">
      <c r="A940" t="s">
        <v>608</v>
      </c>
      <c r="B940" t="s">
        <v>529</v>
      </c>
      <c r="C940" t="s">
        <v>536</v>
      </c>
      <c r="D940" t="s">
        <v>543</v>
      </c>
      <c r="E940" s="52">
        <v>43527</v>
      </c>
      <c r="F940" s="52">
        <v>43531</v>
      </c>
      <c r="G940">
        <v>24.3</v>
      </c>
      <c r="H940">
        <v>285.99</v>
      </c>
      <c r="I940">
        <f>PivotTables3!$G940*PivotTables3!$H940</f>
        <v>6949.5570000000007</v>
      </c>
    </row>
    <row r="941" spans="1:9" x14ac:dyDescent="0.2">
      <c r="A941" t="s">
        <v>622</v>
      </c>
      <c r="B941" t="s">
        <v>525</v>
      </c>
      <c r="C941" t="s">
        <v>551</v>
      </c>
      <c r="D941" t="s">
        <v>531</v>
      </c>
      <c r="E941" s="52">
        <v>43790</v>
      </c>
      <c r="F941" s="52">
        <v>43795</v>
      </c>
      <c r="G941">
        <v>10.8</v>
      </c>
      <c r="H941">
        <v>299</v>
      </c>
      <c r="I941">
        <f>PivotTables3!$G941*PivotTables3!$H941</f>
        <v>3229.2000000000003</v>
      </c>
    </row>
    <row r="942" spans="1:9" x14ac:dyDescent="0.2">
      <c r="A942" t="s">
        <v>571</v>
      </c>
      <c r="B942" t="s">
        <v>529</v>
      </c>
      <c r="C942" t="s">
        <v>526</v>
      </c>
      <c r="D942" t="s">
        <v>531</v>
      </c>
      <c r="E942" s="52">
        <v>43811</v>
      </c>
      <c r="F942" s="52">
        <v>43813</v>
      </c>
      <c r="G942">
        <v>12.7</v>
      </c>
      <c r="H942">
        <v>299</v>
      </c>
      <c r="I942">
        <f>PivotTables3!$G942*PivotTables3!$H942</f>
        <v>3797.2999999999997</v>
      </c>
    </row>
    <row r="943" spans="1:9" x14ac:dyDescent="0.2">
      <c r="A943" t="s">
        <v>545</v>
      </c>
      <c r="B943" t="s">
        <v>536</v>
      </c>
      <c r="C943" t="s">
        <v>551</v>
      </c>
      <c r="D943" t="s">
        <v>538</v>
      </c>
      <c r="E943" s="52">
        <v>43541</v>
      </c>
      <c r="F943" s="52">
        <v>43543</v>
      </c>
      <c r="G943">
        <v>8.1999999999999993</v>
      </c>
      <c r="H943">
        <v>295.19</v>
      </c>
      <c r="I943">
        <f>PivotTables3!$G943*PivotTables3!$H943</f>
        <v>2420.558</v>
      </c>
    </row>
    <row r="944" spans="1:9" x14ac:dyDescent="0.2">
      <c r="A944" t="s">
        <v>552</v>
      </c>
      <c r="B944" t="s">
        <v>533</v>
      </c>
      <c r="C944" t="s">
        <v>553</v>
      </c>
      <c r="D944" t="s">
        <v>531</v>
      </c>
      <c r="E944" s="52">
        <v>43529</v>
      </c>
      <c r="F944" s="52">
        <v>43530</v>
      </c>
      <c r="G944">
        <v>6.2</v>
      </c>
      <c r="H944">
        <v>299</v>
      </c>
      <c r="I944">
        <f>PivotTables3!$G944*PivotTables3!$H944</f>
        <v>1853.8</v>
      </c>
    </row>
    <row r="945" spans="1:9" x14ac:dyDescent="0.2">
      <c r="A945" t="s">
        <v>524</v>
      </c>
      <c r="B945" t="s">
        <v>525</v>
      </c>
      <c r="C945" t="s">
        <v>530</v>
      </c>
      <c r="D945" t="s">
        <v>549</v>
      </c>
      <c r="E945" s="52">
        <v>43468</v>
      </c>
      <c r="F945" s="52">
        <v>43468</v>
      </c>
      <c r="G945">
        <v>5.8</v>
      </c>
      <c r="H945">
        <v>154.94999999999999</v>
      </c>
      <c r="I945">
        <f>PivotTables3!$G945*PivotTables3!$H945</f>
        <v>898.70999999999992</v>
      </c>
    </row>
    <row r="946" spans="1:9" x14ac:dyDescent="0.2">
      <c r="A946" t="s">
        <v>571</v>
      </c>
      <c r="B946" t="s">
        <v>529</v>
      </c>
      <c r="C946" t="s">
        <v>537</v>
      </c>
      <c r="D946" t="s">
        <v>534</v>
      </c>
      <c r="E946" s="52">
        <v>43735</v>
      </c>
      <c r="F946" s="52">
        <v>43740</v>
      </c>
      <c r="G946">
        <v>16.8</v>
      </c>
      <c r="H946">
        <v>349</v>
      </c>
      <c r="I946">
        <f>PivotTables3!$G946*PivotTables3!$H946</f>
        <v>5863.2</v>
      </c>
    </row>
    <row r="947" spans="1:9" x14ac:dyDescent="0.2">
      <c r="A947" t="s">
        <v>560</v>
      </c>
      <c r="B947" t="s">
        <v>533</v>
      </c>
      <c r="C947" t="s">
        <v>562</v>
      </c>
      <c r="D947" t="s">
        <v>534</v>
      </c>
      <c r="E947" s="52">
        <v>43532</v>
      </c>
      <c r="F947" s="52">
        <v>43538</v>
      </c>
      <c r="G947">
        <v>14.9</v>
      </c>
      <c r="H947">
        <v>349</v>
      </c>
      <c r="I947">
        <f>PivotTables3!$G947*PivotTables3!$H947</f>
        <v>5200.1000000000004</v>
      </c>
    </row>
    <row r="948" spans="1:9" x14ac:dyDescent="0.2">
      <c r="A948" t="s">
        <v>592</v>
      </c>
      <c r="B948" t="s">
        <v>540</v>
      </c>
      <c r="C948" t="s">
        <v>548</v>
      </c>
      <c r="D948" t="s">
        <v>527</v>
      </c>
      <c r="E948" s="52">
        <v>43703</v>
      </c>
      <c r="F948" s="52">
        <v>43706</v>
      </c>
      <c r="G948">
        <v>9</v>
      </c>
      <c r="H948">
        <v>99.99</v>
      </c>
      <c r="I948">
        <f>PivotTables3!$G948*PivotTables3!$H948</f>
        <v>899.91</v>
      </c>
    </row>
    <row r="949" spans="1:9" x14ac:dyDescent="0.2">
      <c r="A949" t="s">
        <v>584</v>
      </c>
      <c r="B949" t="s">
        <v>525</v>
      </c>
      <c r="C949" t="s">
        <v>530</v>
      </c>
      <c r="D949" t="s">
        <v>543</v>
      </c>
      <c r="E949" s="52">
        <v>43828</v>
      </c>
      <c r="F949" s="52">
        <v>43469</v>
      </c>
      <c r="G949">
        <v>22.3</v>
      </c>
      <c r="H949">
        <v>285.99</v>
      </c>
      <c r="I949">
        <f>PivotTables3!$G949*PivotTables3!$H949</f>
        <v>6377.5770000000002</v>
      </c>
    </row>
    <row r="950" spans="1:9" x14ac:dyDescent="0.2">
      <c r="A950" t="s">
        <v>568</v>
      </c>
      <c r="B950" t="s">
        <v>525</v>
      </c>
      <c r="C950" t="s">
        <v>553</v>
      </c>
      <c r="D950" t="s">
        <v>541</v>
      </c>
      <c r="E950" s="52">
        <v>43802</v>
      </c>
      <c r="F950" s="52">
        <v>43803</v>
      </c>
      <c r="G950">
        <v>9.1999999999999993</v>
      </c>
      <c r="H950">
        <v>134.99</v>
      </c>
      <c r="I950">
        <f>PivotTables3!$G950*PivotTables3!$H950</f>
        <v>1241.9079999999999</v>
      </c>
    </row>
    <row r="951" spans="1:9" x14ac:dyDescent="0.2">
      <c r="A951" t="s">
        <v>600</v>
      </c>
      <c r="B951" t="s">
        <v>525</v>
      </c>
      <c r="C951" t="s">
        <v>551</v>
      </c>
      <c r="D951" t="s">
        <v>527</v>
      </c>
      <c r="E951" s="52">
        <v>43576</v>
      </c>
      <c r="F951" s="52">
        <v>43577</v>
      </c>
      <c r="G951">
        <v>5.2</v>
      </c>
      <c r="H951">
        <v>99.99</v>
      </c>
      <c r="I951">
        <f>PivotTables3!$G951*PivotTables3!$H951</f>
        <v>519.94799999999998</v>
      </c>
    </row>
    <row r="952" spans="1:9" x14ac:dyDescent="0.2">
      <c r="A952" t="s">
        <v>617</v>
      </c>
      <c r="B952" t="s">
        <v>525</v>
      </c>
      <c r="C952" t="s">
        <v>551</v>
      </c>
      <c r="D952" t="s">
        <v>566</v>
      </c>
      <c r="E952" s="52">
        <v>43751</v>
      </c>
      <c r="F952" s="52">
        <v>43755</v>
      </c>
      <c r="G952">
        <v>8.3000000000000007</v>
      </c>
      <c r="H952">
        <v>325</v>
      </c>
      <c r="I952">
        <f>PivotTables3!$G952*PivotTables3!$H952</f>
        <v>2697.5000000000005</v>
      </c>
    </row>
    <row r="953" spans="1:9" x14ac:dyDescent="0.2">
      <c r="A953" t="s">
        <v>539</v>
      </c>
      <c r="B953" t="s">
        <v>536</v>
      </c>
      <c r="C953" t="s">
        <v>526</v>
      </c>
      <c r="D953" t="s">
        <v>531</v>
      </c>
      <c r="E953" s="52">
        <v>43778</v>
      </c>
      <c r="F953" s="52">
        <v>43778</v>
      </c>
      <c r="G953">
        <v>10.8</v>
      </c>
      <c r="H953">
        <v>299</v>
      </c>
      <c r="I953">
        <f>PivotTables3!$G953*PivotTables3!$H953</f>
        <v>3229.2000000000003</v>
      </c>
    </row>
    <row r="954" spans="1:9" x14ac:dyDescent="0.2">
      <c r="A954" t="s">
        <v>613</v>
      </c>
      <c r="B954" t="s">
        <v>533</v>
      </c>
      <c r="C954" t="s">
        <v>526</v>
      </c>
      <c r="D954" t="s">
        <v>534</v>
      </c>
      <c r="E954" s="52">
        <v>43684</v>
      </c>
      <c r="F954" s="52">
        <v>43686</v>
      </c>
      <c r="G954">
        <v>15.5</v>
      </c>
      <c r="H954">
        <v>349</v>
      </c>
      <c r="I954">
        <f>PivotTables3!$G954*PivotTables3!$H954</f>
        <v>5409.5</v>
      </c>
    </row>
    <row r="955" spans="1:9" x14ac:dyDescent="0.2">
      <c r="A955" t="s">
        <v>564</v>
      </c>
      <c r="B955" t="s">
        <v>540</v>
      </c>
      <c r="C955" t="s">
        <v>548</v>
      </c>
      <c r="D955" t="s">
        <v>538</v>
      </c>
      <c r="E955" s="52">
        <v>43544</v>
      </c>
      <c r="F955" s="52">
        <v>43546</v>
      </c>
      <c r="G955">
        <v>10.6</v>
      </c>
      <c r="H955">
        <v>295.19</v>
      </c>
      <c r="I955">
        <f>PivotTables3!$G955*PivotTables3!$H955</f>
        <v>3129.0139999999997</v>
      </c>
    </row>
    <row r="956" spans="1:9" x14ac:dyDescent="0.2">
      <c r="A956" t="s">
        <v>577</v>
      </c>
      <c r="B956" t="s">
        <v>525</v>
      </c>
      <c r="C956" t="s">
        <v>536</v>
      </c>
      <c r="D956" t="s">
        <v>557</v>
      </c>
      <c r="E956" s="52">
        <v>43684</v>
      </c>
      <c r="F956" s="52">
        <v>43687</v>
      </c>
      <c r="G956">
        <v>15.3</v>
      </c>
      <c r="H956">
        <v>329.25</v>
      </c>
      <c r="I956">
        <f>PivotTables3!$G956*PivotTables3!$H956</f>
        <v>5037.5250000000005</v>
      </c>
    </row>
    <row r="957" spans="1:9" x14ac:dyDescent="0.2">
      <c r="A957" t="s">
        <v>587</v>
      </c>
      <c r="B957" t="s">
        <v>533</v>
      </c>
      <c r="C957" t="s">
        <v>551</v>
      </c>
      <c r="D957" t="s">
        <v>534</v>
      </c>
      <c r="E957" s="52">
        <v>43804</v>
      </c>
      <c r="F957" s="52">
        <v>43810</v>
      </c>
      <c r="G957">
        <v>10.9</v>
      </c>
      <c r="H957">
        <v>349</v>
      </c>
      <c r="I957">
        <f>PivotTables3!$G957*PivotTables3!$H957</f>
        <v>3804.1</v>
      </c>
    </row>
    <row r="958" spans="1:9" x14ac:dyDescent="0.2">
      <c r="A958" t="s">
        <v>603</v>
      </c>
      <c r="B958" t="s">
        <v>533</v>
      </c>
      <c r="C958" t="s">
        <v>530</v>
      </c>
      <c r="D958" t="s">
        <v>543</v>
      </c>
      <c r="E958" s="52">
        <v>43490</v>
      </c>
      <c r="F958" s="52">
        <v>43493</v>
      </c>
      <c r="G958">
        <v>13.2</v>
      </c>
      <c r="H958">
        <v>285.99</v>
      </c>
      <c r="I958">
        <f>PivotTables3!$G958*PivotTables3!$H958</f>
        <v>3775.0679999999998</v>
      </c>
    </row>
    <row r="959" spans="1:9" x14ac:dyDescent="0.2">
      <c r="A959" t="s">
        <v>575</v>
      </c>
      <c r="B959" t="s">
        <v>533</v>
      </c>
      <c r="C959" t="s">
        <v>526</v>
      </c>
      <c r="D959" t="s">
        <v>557</v>
      </c>
      <c r="E959" s="52">
        <v>43566</v>
      </c>
      <c r="F959" s="52">
        <v>43569</v>
      </c>
      <c r="G959">
        <v>5.2</v>
      </c>
      <c r="H959">
        <v>329.25</v>
      </c>
      <c r="I959">
        <f>PivotTables3!$G959*PivotTables3!$H959</f>
        <v>1712.1000000000001</v>
      </c>
    </row>
    <row r="960" spans="1:9" x14ac:dyDescent="0.2">
      <c r="A960" t="s">
        <v>545</v>
      </c>
      <c r="B960" t="s">
        <v>540</v>
      </c>
      <c r="C960" t="s">
        <v>559</v>
      </c>
      <c r="D960" t="s">
        <v>549</v>
      </c>
      <c r="E960" s="52">
        <v>43819</v>
      </c>
      <c r="F960" s="52">
        <v>43821</v>
      </c>
      <c r="G960">
        <v>5.6</v>
      </c>
      <c r="H960">
        <v>154.94999999999999</v>
      </c>
      <c r="I960">
        <f>PivotTables3!$G960*PivotTables3!$H960</f>
        <v>867.71999999999991</v>
      </c>
    </row>
    <row r="961" spans="1:9" x14ac:dyDescent="0.2">
      <c r="A961" t="s">
        <v>617</v>
      </c>
      <c r="B961" t="s">
        <v>529</v>
      </c>
      <c r="C961" t="s">
        <v>536</v>
      </c>
      <c r="D961" t="s">
        <v>549</v>
      </c>
      <c r="E961" s="52">
        <v>43529</v>
      </c>
      <c r="F961" s="52">
        <v>43532</v>
      </c>
      <c r="G961">
        <v>23.1</v>
      </c>
      <c r="H961">
        <v>154.94999999999999</v>
      </c>
      <c r="I961">
        <f>PivotTables3!$G961*PivotTables3!$H961</f>
        <v>3579.3449999999998</v>
      </c>
    </row>
    <row r="962" spans="1:9" x14ac:dyDescent="0.2">
      <c r="A962" t="s">
        <v>579</v>
      </c>
      <c r="B962" t="s">
        <v>533</v>
      </c>
      <c r="C962" t="s">
        <v>537</v>
      </c>
      <c r="D962" t="s">
        <v>543</v>
      </c>
      <c r="E962" s="52">
        <v>43559</v>
      </c>
      <c r="F962" s="52">
        <v>43562</v>
      </c>
      <c r="G962">
        <v>5.4</v>
      </c>
      <c r="H962">
        <v>285.99</v>
      </c>
      <c r="I962">
        <f>PivotTables3!$G962*PivotTables3!$H962</f>
        <v>1544.3460000000002</v>
      </c>
    </row>
    <row r="963" spans="1:9" x14ac:dyDescent="0.2">
      <c r="A963" t="s">
        <v>588</v>
      </c>
      <c r="B963" t="s">
        <v>525</v>
      </c>
      <c r="C963" t="s">
        <v>526</v>
      </c>
      <c r="D963" t="s">
        <v>549</v>
      </c>
      <c r="E963" s="52">
        <v>43485</v>
      </c>
      <c r="F963" s="52">
        <v>43486</v>
      </c>
      <c r="G963">
        <v>5.6</v>
      </c>
      <c r="H963">
        <v>154.94999999999999</v>
      </c>
      <c r="I963">
        <f>PivotTables3!$G963*PivotTables3!$H963</f>
        <v>867.71999999999991</v>
      </c>
    </row>
    <row r="964" spans="1:9" x14ac:dyDescent="0.2">
      <c r="A964" t="s">
        <v>586</v>
      </c>
      <c r="B964" t="s">
        <v>533</v>
      </c>
      <c r="C964" t="s">
        <v>536</v>
      </c>
      <c r="D964" t="s">
        <v>527</v>
      </c>
      <c r="E964" s="52">
        <v>43549</v>
      </c>
      <c r="F964" s="52">
        <v>43553</v>
      </c>
      <c r="G964">
        <v>13.5</v>
      </c>
      <c r="H964">
        <v>99.99</v>
      </c>
      <c r="I964">
        <f>PivotTables3!$G964*PivotTables3!$H964</f>
        <v>1349.865</v>
      </c>
    </row>
    <row r="965" spans="1:9" x14ac:dyDescent="0.2">
      <c r="A965" t="s">
        <v>592</v>
      </c>
      <c r="B965" t="s">
        <v>540</v>
      </c>
      <c r="C965" t="s">
        <v>562</v>
      </c>
      <c r="D965" t="s">
        <v>557</v>
      </c>
      <c r="E965" s="52">
        <v>43578</v>
      </c>
      <c r="F965" s="52">
        <v>43581</v>
      </c>
      <c r="G965">
        <v>7.8</v>
      </c>
      <c r="H965">
        <v>329.25</v>
      </c>
      <c r="I965">
        <f>PivotTables3!$G965*PivotTables3!$H965</f>
        <v>2568.15</v>
      </c>
    </row>
    <row r="966" spans="1:9" x14ac:dyDescent="0.2">
      <c r="A966" t="s">
        <v>550</v>
      </c>
      <c r="B966" t="s">
        <v>525</v>
      </c>
      <c r="C966" t="s">
        <v>551</v>
      </c>
      <c r="D966" t="s">
        <v>549</v>
      </c>
      <c r="E966" s="52">
        <v>43800</v>
      </c>
      <c r="F966" s="52">
        <v>43801</v>
      </c>
      <c r="G966">
        <v>10.3</v>
      </c>
      <c r="H966">
        <v>154.94999999999999</v>
      </c>
      <c r="I966">
        <f>PivotTables3!$G966*PivotTables3!$H966</f>
        <v>1595.9849999999999</v>
      </c>
    </row>
    <row r="967" spans="1:9" x14ac:dyDescent="0.2">
      <c r="A967" t="s">
        <v>594</v>
      </c>
      <c r="B967" t="s">
        <v>536</v>
      </c>
      <c r="C967" t="s">
        <v>537</v>
      </c>
      <c r="D967" t="s">
        <v>549</v>
      </c>
      <c r="E967" s="52">
        <v>43636</v>
      </c>
      <c r="F967" s="52">
        <v>43641</v>
      </c>
      <c r="G967">
        <v>7.8</v>
      </c>
      <c r="H967">
        <v>154.94999999999999</v>
      </c>
      <c r="I967">
        <f>PivotTables3!$G967*PivotTables3!$H967</f>
        <v>1208.6099999999999</v>
      </c>
    </row>
    <row r="968" spans="1:9" x14ac:dyDescent="0.2">
      <c r="A968" t="s">
        <v>563</v>
      </c>
      <c r="B968" t="s">
        <v>525</v>
      </c>
      <c r="C968" t="s">
        <v>551</v>
      </c>
      <c r="D968" t="s">
        <v>566</v>
      </c>
      <c r="E968" s="52">
        <v>43505</v>
      </c>
      <c r="F968" s="52">
        <v>43506</v>
      </c>
      <c r="G968">
        <v>11.2</v>
      </c>
      <c r="H968">
        <v>325</v>
      </c>
      <c r="I968">
        <f>PivotTables3!$G968*PivotTables3!$H968</f>
        <v>3639.9999999999995</v>
      </c>
    </row>
    <row r="969" spans="1:9" x14ac:dyDescent="0.2">
      <c r="A969" t="s">
        <v>550</v>
      </c>
      <c r="B969" t="s">
        <v>525</v>
      </c>
      <c r="C969" t="s">
        <v>530</v>
      </c>
      <c r="D969" t="s">
        <v>543</v>
      </c>
      <c r="E969" s="52">
        <v>43597</v>
      </c>
      <c r="F969" s="52">
        <v>43597</v>
      </c>
      <c r="G969">
        <v>5.7</v>
      </c>
      <c r="H969">
        <v>285.99</v>
      </c>
      <c r="I969">
        <f>PivotTables3!$G969*PivotTables3!$H969</f>
        <v>1630.143</v>
      </c>
    </row>
    <row r="970" spans="1:9" x14ac:dyDescent="0.2">
      <c r="A970" t="s">
        <v>622</v>
      </c>
      <c r="B970" t="s">
        <v>536</v>
      </c>
      <c r="C970" t="s">
        <v>526</v>
      </c>
      <c r="D970" t="s">
        <v>531</v>
      </c>
      <c r="E970" s="52">
        <v>43527</v>
      </c>
      <c r="F970" s="52">
        <v>43533</v>
      </c>
      <c r="G970">
        <v>17.3</v>
      </c>
      <c r="H970">
        <v>299</v>
      </c>
      <c r="I970">
        <f>PivotTables3!$G970*PivotTables3!$H970</f>
        <v>5172.7</v>
      </c>
    </row>
    <row r="971" spans="1:9" x14ac:dyDescent="0.2">
      <c r="A971" t="s">
        <v>614</v>
      </c>
      <c r="B971" t="s">
        <v>525</v>
      </c>
      <c r="C971" t="s">
        <v>548</v>
      </c>
      <c r="D971" t="s">
        <v>557</v>
      </c>
      <c r="E971" s="52">
        <v>43547</v>
      </c>
      <c r="F971" s="52">
        <v>43550</v>
      </c>
      <c r="G971">
        <v>17.5</v>
      </c>
      <c r="H971">
        <v>329.25</v>
      </c>
      <c r="I971">
        <f>PivotTables3!$G971*PivotTables3!$H971</f>
        <v>5761.875</v>
      </c>
    </row>
    <row r="972" spans="1:9" x14ac:dyDescent="0.2">
      <c r="A972" t="s">
        <v>594</v>
      </c>
      <c r="B972" t="s">
        <v>529</v>
      </c>
      <c r="C972" t="s">
        <v>551</v>
      </c>
      <c r="D972" t="s">
        <v>534</v>
      </c>
      <c r="E972" s="52">
        <v>43593</v>
      </c>
      <c r="F972" s="52">
        <v>43596</v>
      </c>
      <c r="G972">
        <v>10.9</v>
      </c>
      <c r="H972">
        <v>349</v>
      </c>
      <c r="I972">
        <f>PivotTables3!$G972*PivotTables3!$H972</f>
        <v>3804.1</v>
      </c>
    </row>
    <row r="973" spans="1:9" x14ac:dyDescent="0.2">
      <c r="A973" t="s">
        <v>622</v>
      </c>
      <c r="B973" t="s">
        <v>525</v>
      </c>
      <c r="C973" t="s">
        <v>530</v>
      </c>
      <c r="D973" t="s">
        <v>527</v>
      </c>
      <c r="E973" s="52">
        <v>43727</v>
      </c>
      <c r="F973" s="52">
        <v>43727</v>
      </c>
      <c r="G973">
        <v>5.2</v>
      </c>
      <c r="H973">
        <v>99.99</v>
      </c>
      <c r="I973">
        <f>PivotTables3!$G973*PivotTables3!$H973</f>
        <v>519.94799999999998</v>
      </c>
    </row>
    <row r="974" spans="1:9" x14ac:dyDescent="0.2">
      <c r="A974" t="s">
        <v>615</v>
      </c>
      <c r="B974" t="s">
        <v>536</v>
      </c>
      <c r="C974" t="s">
        <v>526</v>
      </c>
      <c r="D974" t="s">
        <v>527</v>
      </c>
      <c r="E974" s="52" t="s">
        <v>685</v>
      </c>
      <c r="F974" s="52">
        <v>43529</v>
      </c>
      <c r="G974">
        <v>14.7</v>
      </c>
      <c r="H974">
        <v>99.99</v>
      </c>
      <c r="I974">
        <f>PivotTables3!$G974*PivotTables3!$H974</f>
        <v>1469.8529999999998</v>
      </c>
    </row>
    <row r="975" spans="1:9" x14ac:dyDescent="0.2">
      <c r="A975" t="s">
        <v>622</v>
      </c>
      <c r="B975" t="s">
        <v>533</v>
      </c>
      <c r="C975" t="s">
        <v>551</v>
      </c>
      <c r="D975" t="s">
        <v>534</v>
      </c>
      <c r="E975" s="52">
        <v>43822</v>
      </c>
      <c r="F975" s="52">
        <v>43825</v>
      </c>
      <c r="G975">
        <v>24.5</v>
      </c>
      <c r="H975">
        <v>349</v>
      </c>
      <c r="I975">
        <f>PivotTables3!$G975*PivotTables3!$H975</f>
        <v>8550.5</v>
      </c>
    </row>
    <row r="976" spans="1:9" x14ac:dyDescent="0.2">
      <c r="A976" t="s">
        <v>565</v>
      </c>
      <c r="B976" t="s">
        <v>525</v>
      </c>
      <c r="C976" t="s">
        <v>537</v>
      </c>
      <c r="D976" t="s">
        <v>543</v>
      </c>
      <c r="E976" s="52">
        <v>43714</v>
      </c>
      <c r="F976" s="52">
        <v>43718</v>
      </c>
      <c r="G976">
        <v>19.8</v>
      </c>
      <c r="H976">
        <v>285.99</v>
      </c>
      <c r="I976">
        <f>PivotTables3!$G976*PivotTables3!$H976</f>
        <v>5662.6020000000008</v>
      </c>
    </row>
    <row r="977" spans="1:9" x14ac:dyDescent="0.2">
      <c r="A977" t="s">
        <v>598</v>
      </c>
      <c r="B977" t="s">
        <v>536</v>
      </c>
      <c r="C977" t="s">
        <v>548</v>
      </c>
      <c r="D977" t="s">
        <v>566</v>
      </c>
      <c r="E977" s="52">
        <v>43709</v>
      </c>
      <c r="F977" s="52">
        <v>43715</v>
      </c>
      <c r="G977">
        <v>24.3</v>
      </c>
      <c r="H977">
        <v>325</v>
      </c>
      <c r="I977">
        <f>PivotTables3!$G977*PivotTables3!$H977</f>
        <v>7897.5</v>
      </c>
    </row>
    <row r="978" spans="1:9" x14ac:dyDescent="0.2">
      <c r="A978" t="s">
        <v>622</v>
      </c>
      <c r="B978" t="s">
        <v>529</v>
      </c>
      <c r="C978" t="s">
        <v>548</v>
      </c>
      <c r="D978" t="s">
        <v>557</v>
      </c>
      <c r="E978" s="52">
        <v>43511</v>
      </c>
      <c r="F978" s="52">
        <v>43517</v>
      </c>
      <c r="G978">
        <v>13.5</v>
      </c>
      <c r="H978">
        <v>329.25</v>
      </c>
      <c r="I978">
        <f>PivotTables3!$G978*PivotTables3!$H978</f>
        <v>4444.875</v>
      </c>
    </row>
    <row r="979" spans="1:9" x14ac:dyDescent="0.2">
      <c r="A979" t="s">
        <v>588</v>
      </c>
      <c r="B979" t="s">
        <v>529</v>
      </c>
      <c r="C979" t="s">
        <v>559</v>
      </c>
      <c r="D979" t="s">
        <v>527</v>
      </c>
      <c r="E979" s="52">
        <v>43756</v>
      </c>
      <c r="F979" s="52">
        <v>43761</v>
      </c>
      <c r="G979">
        <v>11.1</v>
      </c>
      <c r="H979">
        <v>99.99</v>
      </c>
      <c r="I979">
        <f>PivotTables3!$G979*PivotTables3!$H979</f>
        <v>1109.8889999999999</v>
      </c>
    </row>
    <row r="980" spans="1:9" x14ac:dyDescent="0.2">
      <c r="A980" t="s">
        <v>563</v>
      </c>
      <c r="B980" t="s">
        <v>536</v>
      </c>
      <c r="C980" t="s">
        <v>536</v>
      </c>
      <c r="D980" t="s">
        <v>538</v>
      </c>
      <c r="E980" s="52">
        <v>43672</v>
      </c>
      <c r="F980" s="52">
        <v>43678</v>
      </c>
      <c r="G980">
        <v>22.9</v>
      </c>
      <c r="H980">
        <v>295.19</v>
      </c>
      <c r="I980">
        <f>PivotTables3!$G980*PivotTables3!$H980</f>
        <v>6759.8509999999997</v>
      </c>
    </row>
    <row r="981" spans="1:9" x14ac:dyDescent="0.2">
      <c r="A981" t="s">
        <v>585</v>
      </c>
      <c r="B981" t="s">
        <v>533</v>
      </c>
      <c r="C981" t="s">
        <v>530</v>
      </c>
      <c r="D981" t="s">
        <v>543</v>
      </c>
      <c r="E981" s="52">
        <v>43645</v>
      </c>
      <c r="F981" s="52">
        <v>43646</v>
      </c>
      <c r="G981">
        <v>12.5</v>
      </c>
      <c r="H981">
        <v>285.99</v>
      </c>
      <c r="I981">
        <f>PivotTables3!$G981*PivotTables3!$H981</f>
        <v>3574.875</v>
      </c>
    </row>
    <row r="982" spans="1:9" x14ac:dyDescent="0.2">
      <c r="A982" t="s">
        <v>617</v>
      </c>
      <c r="B982" t="s">
        <v>533</v>
      </c>
      <c r="C982" t="s">
        <v>537</v>
      </c>
      <c r="D982" t="s">
        <v>527</v>
      </c>
      <c r="E982" s="52">
        <v>43607</v>
      </c>
      <c r="F982" s="52">
        <v>43610</v>
      </c>
      <c r="G982">
        <v>7.8</v>
      </c>
      <c r="H982">
        <v>99.99</v>
      </c>
      <c r="I982">
        <f>PivotTables3!$G982*PivotTables3!$H982</f>
        <v>779.92199999999991</v>
      </c>
    </row>
    <row r="983" spans="1:9" x14ac:dyDescent="0.2">
      <c r="A983" t="s">
        <v>621</v>
      </c>
      <c r="B983" t="s">
        <v>533</v>
      </c>
      <c r="C983" t="s">
        <v>536</v>
      </c>
      <c r="D983" t="s">
        <v>541</v>
      </c>
      <c r="E983" s="52">
        <v>43719</v>
      </c>
      <c r="F983" s="52">
        <v>43724</v>
      </c>
      <c r="G983">
        <v>10.6</v>
      </c>
      <c r="H983">
        <v>134.99</v>
      </c>
      <c r="I983">
        <f>PivotTables3!$G983*PivotTables3!$H983</f>
        <v>1430.894</v>
      </c>
    </row>
    <row r="984" spans="1:9" x14ac:dyDescent="0.2">
      <c r="A984" t="s">
        <v>532</v>
      </c>
      <c r="B984" t="s">
        <v>533</v>
      </c>
      <c r="C984" t="s">
        <v>536</v>
      </c>
      <c r="D984" t="s">
        <v>534</v>
      </c>
      <c r="E984" s="52">
        <v>43778</v>
      </c>
      <c r="F984" s="52">
        <v>43784</v>
      </c>
      <c r="G984">
        <v>15.8</v>
      </c>
      <c r="H984">
        <v>349</v>
      </c>
      <c r="I984">
        <f>PivotTables3!$G984*PivotTables3!$H984</f>
        <v>5514.2</v>
      </c>
    </row>
    <row r="985" spans="1:9" x14ac:dyDescent="0.2">
      <c r="A985" t="s">
        <v>592</v>
      </c>
      <c r="B985" t="s">
        <v>525</v>
      </c>
      <c r="C985" t="s">
        <v>537</v>
      </c>
      <c r="D985" t="s">
        <v>541</v>
      </c>
      <c r="E985" s="52">
        <v>43828</v>
      </c>
      <c r="F985" s="52">
        <v>43466</v>
      </c>
      <c r="G985">
        <v>23.6</v>
      </c>
      <c r="H985">
        <v>134.99</v>
      </c>
      <c r="I985">
        <f>PivotTables3!$G985*PivotTables3!$H985</f>
        <v>3185.7640000000006</v>
      </c>
    </row>
    <row r="986" spans="1:9" x14ac:dyDescent="0.2">
      <c r="A986" t="s">
        <v>614</v>
      </c>
      <c r="B986" t="s">
        <v>533</v>
      </c>
      <c r="C986" t="s">
        <v>551</v>
      </c>
      <c r="D986" t="s">
        <v>541</v>
      </c>
      <c r="E986" s="52">
        <v>43519</v>
      </c>
      <c r="F986" s="52">
        <v>43520</v>
      </c>
      <c r="G986">
        <v>10.3</v>
      </c>
      <c r="H986">
        <v>134.99</v>
      </c>
      <c r="I986">
        <f>PivotTables3!$G986*PivotTables3!$H986</f>
        <v>1390.3970000000002</v>
      </c>
    </row>
    <row r="987" spans="1:9" x14ac:dyDescent="0.2">
      <c r="A987" t="s">
        <v>605</v>
      </c>
      <c r="B987" t="s">
        <v>533</v>
      </c>
      <c r="C987" t="s">
        <v>551</v>
      </c>
      <c r="D987" t="s">
        <v>543</v>
      </c>
      <c r="E987" s="52">
        <v>43572</v>
      </c>
      <c r="F987" s="52">
        <v>43573</v>
      </c>
      <c r="G987">
        <v>22.7</v>
      </c>
      <c r="H987">
        <v>285.99</v>
      </c>
      <c r="I987">
        <f>PivotTables3!$G987*PivotTables3!$H987</f>
        <v>6491.973</v>
      </c>
    </row>
    <row r="988" spans="1:9" x14ac:dyDescent="0.2">
      <c r="A988" t="s">
        <v>598</v>
      </c>
      <c r="B988" t="s">
        <v>536</v>
      </c>
      <c r="C988" t="s">
        <v>562</v>
      </c>
      <c r="D988" t="s">
        <v>531</v>
      </c>
      <c r="E988" s="52">
        <v>43584</v>
      </c>
      <c r="F988" s="52">
        <v>43586</v>
      </c>
      <c r="G988">
        <v>7.5</v>
      </c>
      <c r="H988">
        <v>299</v>
      </c>
      <c r="I988">
        <f>PivotTables3!$G988*PivotTables3!$H988</f>
        <v>2242.5</v>
      </c>
    </row>
    <row r="989" spans="1:9" x14ac:dyDescent="0.2">
      <c r="A989" t="s">
        <v>570</v>
      </c>
      <c r="B989" t="s">
        <v>533</v>
      </c>
      <c r="C989" t="s">
        <v>551</v>
      </c>
      <c r="D989" t="s">
        <v>557</v>
      </c>
      <c r="E989" s="52">
        <v>43753</v>
      </c>
      <c r="F989" s="52">
        <v>43759</v>
      </c>
      <c r="G989">
        <v>9.6</v>
      </c>
      <c r="H989">
        <v>329.25</v>
      </c>
      <c r="I989">
        <f>PivotTables3!$G989*PivotTables3!$H989</f>
        <v>3160.7999999999997</v>
      </c>
    </row>
    <row r="990" spans="1:9" x14ac:dyDescent="0.2">
      <c r="A990" t="s">
        <v>610</v>
      </c>
      <c r="B990" t="s">
        <v>525</v>
      </c>
      <c r="C990" t="s">
        <v>526</v>
      </c>
      <c r="D990" t="s">
        <v>527</v>
      </c>
      <c r="E990" s="52">
        <v>43805</v>
      </c>
      <c r="F990" s="52">
        <v>43806</v>
      </c>
      <c r="G990">
        <v>21.7</v>
      </c>
      <c r="H990">
        <v>99.99</v>
      </c>
      <c r="I990">
        <f>PivotTables3!$G990*PivotTables3!$H990</f>
        <v>2169.7829999999999</v>
      </c>
    </row>
    <row r="991" spans="1:9" x14ac:dyDescent="0.2">
      <c r="A991" t="s">
        <v>565</v>
      </c>
      <c r="B991" t="s">
        <v>529</v>
      </c>
      <c r="C991" t="s">
        <v>530</v>
      </c>
      <c r="D991" t="s">
        <v>541</v>
      </c>
      <c r="E991" s="52">
        <v>43699</v>
      </c>
      <c r="F991" s="52">
        <v>43702</v>
      </c>
      <c r="G991">
        <v>20.9</v>
      </c>
      <c r="H991">
        <v>134.99</v>
      </c>
      <c r="I991">
        <f>PivotTables3!$G991*PivotTables3!$H991</f>
        <v>2821.2910000000002</v>
      </c>
    </row>
    <row r="992" spans="1:9" x14ac:dyDescent="0.2">
      <c r="A992" t="s">
        <v>597</v>
      </c>
      <c r="B992" t="s">
        <v>525</v>
      </c>
      <c r="C992" t="s">
        <v>530</v>
      </c>
      <c r="D992" t="s">
        <v>566</v>
      </c>
      <c r="E992" s="52">
        <v>43471</v>
      </c>
      <c r="F992" s="52">
        <v>43476</v>
      </c>
      <c r="G992">
        <v>19.3</v>
      </c>
      <c r="H992">
        <v>325</v>
      </c>
      <c r="I992">
        <f>PivotTables3!$G992*PivotTables3!$H992</f>
        <v>6272.5</v>
      </c>
    </row>
    <row r="993" spans="1:9" x14ac:dyDescent="0.2">
      <c r="A993" t="s">
        <v>550</v>
      </c>
      <c r="B993" t="s">
        <v>533</v>
      </c>
      <c r="C993" t="s">
        <v>526</v>
      </c>
      <c r="D993" t="s">
        <v>543</v>
      </c>
      <c r="E993" s="52">
        <v>43743</v>
      </c>
      <c r="F993" s="52">
        <v>43745</v>
      </c>
      <c r="G993">
        <v>12.2</v>
      </c>
      <c r="H993">
        <v>285.99</v>
      </c>
      <c r="I993">
        <f>PivotTables3!$G993*PivotTables3!$H993</f>
        <v>3489.078</v>
      </c>
    </row>
    <row r="994" spans="1:9" x14ac:dyDescent="0.2">
      <c r="A994" t="s">
        <v>608</v>
      </c>
      <c r="B994" t="s">
        <v>536</v>
      </c>
      <c r="C994" t="s">
        <v>551</v>
      </c>
      <c r="D994" t="s">
        <v>557</v>
      </c>
      <c r="E994" s="52">
        <v>43802</v>
      </c>
      <c r="F994" s="52">
        <v>43802</v>
      </c>
      <c r="G994">
        <v>8.5</v>
      </c>
      <c r="H994">
        <v>329.25</v>
      </c>
      <c r="I994">
        <f>PivotTables3!$G994*PivotTables3!$H994</f>
        <v>2798.625</v>
      </c>
    </row>
    <row r="995" spans="1:9" x14ac:dyDescent="0.2">
      <c r="A995" t="s">
        <v>601</v>
      </c>
      <c r="B995" t="s">
        <v>529</v>
      </c>
      <c r="C995" t="s">
        <v>526</v>
      </c>
      <c r="D995" t="s">
        <v>534</v>
      </c>
      <c r="E995" s="52">
        <v>43769</v>
      </c>
      <c r="F995" s="52">
        <v>43770</v>
      </c>
      <c r="G995">
        <v>8.6</v>
      </c>
      <c r="H995">
        <v>349</v>
      </c>
      <c r="I995">
        <f>PivotTables3!$G995*PivotTables3!$H995</f>
        <v>3001.4</v>
      </c>
    </row>
    <row r="996" spans="1:9" x14ac:dyDescent="0.2">
      <c r="A996" t="s">
        <v>615</v>
      </c>
      <c r="B996" t="s">
        <v>525</v>
      </c>
      <c r="C996" t="s">
        <v>548</v>
      </c>
      <c r="D996" t="s">
        <v>566</v>
      </c>
      <c r="E996" s="52">
        <v>43640</v>
      </c>
      <c r="F996" s="52">
        <v>43644</v>
      </c>
      <c r="G996">
        <v>13.1</v>
      </c>
      <c r="H996">
        <v>325</v>
      </c>
      <c r="I996">
        <f>PivotTables3!$G996*PivotTables3!$H996</f>
        <v>4257.5</v>
      </c>
    </row>
    <row r="997" spans="1:9" x14ac:dyDescent="0.2">
      <c r="A997" t="s">
        <v>567</v>
      </c>
      <c r="B997" t="s">
        <v>529</v>
      </c>
      <c r="C997" t="s">
        <v>562</v>
      </c>
      <c r="D997" t="s">
        <v>557</v>
      </c>
      <c r="E997" s="52">
        <v>43626</v>
      </c>
      <c r="F997" s="52">
        <v>43626</v>
      </c>
      <c r="G997">
        <v>20.8</v>
      </c>
      <c r="H997">
        <v>329.25</v>
      </c>
      <c r="I997">
        <f>PivotTables3!$G997*PivotTables3!$H997</f>
        <v>6848.4000000000005</v>
      </c>
    </row>
    <row r="998" spans="1:9" x14ac:dyDescent="0.2">
      <c r="A998" t="s">
        <v>585</v>
      </c>
      <c r="B998" t="s">
        <v>533</v>
      </c>
      <c r="C998" t="s">
        <v>551</v>
      </c>
      <c r="D998" t="s">
        <v>557</v>
      </c>
      <c r="E998" s="52">
        <v>43643</v>
      </c>
      <c r="F998" s="52">
        <v>43648</v>
      </c>
      <c r="G998">
        <v>18.100000000000001</v>
      </c>
      <c r="H998">
        <v>329.25</v>
      </c>
      <c r="I998">
        <f>PivotTables3!$G998*PivotTables3!$H998</f>
        <v>5959.4250000000002</v>
      </c>
    </row>
    <row r="999" spans="1:9" x14ac:dyDescent="0.2">
      <c r="A999" t="s">
        <v>591</v>
      </c>
      <c r="B999" t="s">
        <v>525</v>
      </c>
      <c r="C999" t="s">
        <v>553</v>
      </c>
      <c r="D999" t="s">
        <v>534</v>
      </c>
      <c r="E999" s="52">
        <v>43762</v>
      </c>
      <c r="F999" s="52">
        <v>43768</v>
      </c>
      <c r="G999">
        <v>16.8</v>
      </c>
      <c r="H999">
        <v>349</v>
      </c>
      <c r="I999">
        <f>PivotTables3!$G999*PivotTables3!$H999</f>
        <v>5863.2</v>
      </c>
    </row>
    <row r="1000" spans="1:9" x14ac:dyDescent="0.2">
      <c r="A1000" t="s">
        <v>618</v>
      </c>
      <c r="B1000" t="s">
        <v>533</v>
      </c>
      <c r="C1000" t="s">
        <v>548</v>
      </c>
      <c r="D1000" t="s">
        <v>541</v>
      </c>
      <c r="E1000" s="52">
        <v>43591</v>
      </c>
      <c r="F1000" s="52">
        <v>43592</v>
      </c>
      <c r="G1000">
        <v>10.4</v>
      </c>
      <c r="H1000">
        <v>134.99</v>
      </c>
      <c r="I1000">
        <f>PivotTables3!$G1000*PivotTables3!$H1000</f>
        <v>1403.8960000000002</v>
      </c>
    </row>
    <row r="1001" spans="1:9" x14ac:dyDescent="0.2">
      <c r="A1001" t="s">
        <v>619</v>
      </c>
      <c r="B1001" t="s">
        <v>540</v>
      </c>
      <c r="C1001" t="s">
        <v>548</v>
      </c>
      <c r="D1001" t="s">
        <v>531</v>
      </c>
      <c r="E1001" s="52">
        <v>43512</v>
      </c>
      <c r="F1001" s="52">
        <v>43513</v>
      </c>
      <c r="G1001">
        <v>15.9</v>
      </c>
      <c r="H1001">
        <v>299</v>
      </c>
      <c r="I1001">
        <f>PivotTables3!$G1001*PivotTables3!$H1001</f>
        <v>4754.1000000000004</v>
      </c>
    </row>
    <row r="1002" spans="1:9" x14ac:dyDescent="0.2">
      <c r="A1002" t="s">
        <v>589</v>
      </c>
      <c r="B1002" t="s">
        <v>536</v>
      </c>
      <c r="C1002" t="s">
        <v>562</v>
      </c>
      <c r="D1002" t="s">
        <v>549</v>
      </c>
      <c r="E1002" s="52">
        <v>43480</v>
      </c>
      <c r="F1002" s="52">
        <v>43484</v>
      </c>
      <c r="G1002">
        <v>23.5</v>
      </c>
      <c r="H1002">
        <v>154.94999999999999</v>
      </c>
      <c r="I1002">
        <f>PivotTables3!$G1002*PivotTables3!$H1002</f>
        <v>3641.3249999999998</v>
      </c>
    </row>
    <row r="1003" spans="1:9" x14ac:dyDescent="0.2">
      <c r="A1003" t="s">
        <v>564</v>
      </c>
      <c r="B1003" t="s">
        <v>536</v>
      </c>
      <c r="C1003" t="s">
        <v>536</v>
      </c>
      <c r="D1003" t="s">
        <v>534</v>
      </c>
      <c r="E1003" s="52">
        <v>43530</v>
      </c>
      <c r="F1003" s="52">
        <v>43534</v>
      </c>
      <c r="G1003">
        <v>6.9</v>
      </c>
      <c r="H1003">
        <v>349</v>
      </c>
      <c r="I1003">
        <f>PivotTables3!$G1003*PivotTables3!$H1003</f>
        <v>2408.1</v>
      </c>
    </row>
    <row r="1004" spans="1:9" x14ac:dyDescent="0.2">
      <c r="A1004" t="s">
        <v>575</v>
      </c>
      <c r="B1004" t="s">
        <v>529</v>
      </c>
      <c r="C1004" t="s">
        <v>562</v>
      </c>
      <c r="D1004" t="s">
        <v>566</v>
      </c>
      <c r="E1004" s="52">
        <v>43684</v>
      </c>
      <c r="F1004" s="52">
        <v>43684</v>
      </c>
      <c r="G1004">
        <v>24.2</v>
      </c>
      <c r="H1004">
        <v>325</v>
      </c>
      <c r="I1004">
        <f>PivotTables3!$G1004*PivotTables3!$H1004</f>
        <v>7865</v>
      </c>
    </row>
    <row r="1005" spans="1:9" x14ac:dyDescent="0.2">
      <c r="A1005" t="s">
        <v>614</v>
      </c>
      <c r="B1005" t="s">
        <v>536</v>
      </c>
      <c r="C1005" t="s">
        <v>553</v>
      </c>
      <c r="D1005" t="s">
        <v>566</v>
      </c>
      <c r="E1005" s="52">
        <v>43715</v>
      </c>
      <c r="F1005" s="52">
        <v>43717</v>
      </c>
      <c r="G1005">
        <v>9.3000000000000007</v>
      </c>
      <c r="H1005">
        <v>325</v>
      </c>
      <c r="I1005">
        <f>PivotTables3!$G1005*PivotTables3!$H1005</f>
        <v>3022.5000000000005</v>
      </c>
    </row>
    <row r="1006" spans="1:9" x14ac:dyDescent="0.2">
      <c r="A1006" t="s">
        <v>617</v>
      </c>
      <c r="B1006" t="s">
        <v>536</v>
      </c>
      <c r="C1006" t="s">
        <v>530</v>
      </c>
      <c r="D1006" t="s">
        <v>549</v>
      </c>
      <c r="E1006" s="52">
        <v>43611</v>
      </c>
      <c r="F1006" s="52">
        <v>43615</v>
      </c>
      <c r="G1006">
        <v>8.5</v>
      </c>
      <c r="H1006">
        <v>154.94999999999999</v>
      </c>
      <c r="I1006">
        <f>PivotTables3!$G1006*PivotTables3!$H1006</f>
        <v>1317.0749999999998</v>
      </c>
    </row>
    <row r="1007" spans="1:9" x14ac:dyDescent="0.2">
      <c r="A1007" t="s">
        <v>613</v>
      </c>
      <c r="B1007" t="s">
        <v>536</v>
      </c>
      <c r="C1007" t="s">
        <v>530</v>
      </c>
      <c r="D1007" t="s">
        <v>541</v>
      </c>
      <c r="E1007" s="52">
        <v>43825</v>
      </c>
      <c r="F1007" s="52">
        <v>43825</v>
      </c>
      <c r="G1007">
        <v>14</v>
      </c>
      <c r="H1007">
        <v>134.99</v>
      </c>
      <c r="I1007">
        <f>PivotTables3!$G1007*PivotTables3!$H1007</f>
        <v>1889.8600000000001</v>
      </c>
    </row>
    <row r="1008" spans="1:9" x14ac:dyDescent="0.2">
      <c r="A1008" t="s">
        <v>590</v>
      </c>
      <c r="B1008" t="s">
        <v>529</v>
      </c>
      <c r="C1008" t="s">
        <v>537</v>
      </c>
      <c r="D1008" t="s">
        <v>541</v>
      </c>
      <c r="E1008" s="52">
        <v>43662</v>
      </c>
      <c r="F1008" s="52">
        <v>43668</v>
      </c>
      <c r="G1008">
        <v>20.6</v>
      </c>
      <c r="H1008">
        <v>134.99</v>
      </c>
      <c r="I1008">
        <f>PivotTables3!$G1008*PivotTables3!$H1008</f>
        <v>2780.7940000000003</v>
      </c>
    </row>
    <row r="1009" spans="1:9" x14ac:dyDescent="0.2">
      <c r="A1009" t="s">
        <v>613</v>
      </c>
      <c r="B1009" t="s">
        <v>533</v>
      </c>
      <c r="C1009" t="s">
        <v>526</v>
      </c>
      <c r="D1009" t="s">
        <v>557</v>
      </c>
      <c r="E1009" s="52">
        <v>43703</v>
      </c>
      <c r="F1009" s="52">
        <v>43704</v>
      </c>
      <c r="G1009">
        <v>20</v>
      </c>
      <c r="H1009">
        <v>329.25</v>
      </c>
      <c r="I1009">
        <f>PivotTables3!$G1009*PivotTables3!$H1009</f>
        <v>6585</v>
      </c>
    </row>
    <row r="1010" spans="1:9" x14ac:dyDescent="0.2">
      <c r="A1010" t="s">
        <v>569</v>
      </c>
      <c r="B1010" t="s">
        <v>536</v>
      </c>
      <c r="C1010" t="s">
        <v>537</v>
      </c>
      <c r="D1010" t="s">
        <v>538</v>
      </c>
      <c r="E1010" s="52">
        <v>43704</v>
      </c>
      <c r="F1010" s="52">
        <v>43704</v>
      </c>
      <c r="G1010">
        <v>19.100000000000001</v>
      </c>
      <c r="H1010">
        <v>295.19</v>
      </c>
      <c r="I1010">
        <f>PivotTables3!$G1010*PivotTables3!$H1010</f>
        <v>5638.1290000000008</v>
      </c>
    </row>
    <row r="1011" spans="1:9" x14ac:dyDescent="0.2">
      <c r="A1011" t="s">
        <v>544</v>
      </c>
      <c r="B1011" t="s">
        <v>525</v>
      </c>
      <c r="C1011" t="s">
        <v>537</v>
      </c>
      <c r="D1011" t="s">
        <v>538</v>
      </c>
      <c r="E1011" s="52">
        <v>43739</v>
      </c>
      <c r="F1011" s="52">
        <v>43741</v>
      </c>
      <c r="G1011">
        <v>7.3</v>
      </c>
      <c r="H1011">
        <v>295.19</v>
      </c>
      <c r="I1011">
        <f>PivotTables3!$G1011*PivotTables3!$H1011</f>
        <v>2154.8869999999997</v>
      </c>
    </row>
    <row r="1012" spans="1:9" x14ac:dyDescent="0.2">
      <c r="A1012" t="s">
        <v>608</v>
      </c>
      <c r="B1012" t="s">
        <v>540</v>
      </c>
      <c r="C1012" t="s">
        <v>526</v>
      </c>
      <c r="D1012" t="s">
        <v>549</v>
      </c>
      <c r="E1012" s="52">
        <v>43476</v>
      </c>
      <c r="F1012" s="52">
        <v>43476</v>
      </c>
      <c r="G1012">
        <v>24.2</v>
      </c>
      <c r="H1012">
        <v>154.94999999999999</v>
      </c>
      <c r="I1012">
        <f>PivotTables3!$G1012*PivotTables3!$H1012</f>
        <v>3749.7899999999995</v>
      </c>
    </row>
    <row r="1013" spans="1:9" x14ac:dyDescent="0.2">
      <c r="A1013" t="s">
        <v>611</v>
      </c>
      <c r="B1013" t="s">
        <v>525</v>
      </c>
      <c r="C1013" t="s">
        <v>526</v>
      </c>
      <c r="D1013" t="s">
        <v>543</v>
      </c>
      <c r="E1013" s="52">
        <v>43574</v>
      </c>
      <c r="F1013" s="52">
        <v>43578</v>
      </c>
      <c r="G1013">
        <v>13.2</v>
      </c>
      <c r="H1013">
        <v>285.99</v>
      </c>
      <c r="I1013">
        <f>PivotTables3!$G1013*PivotTables3!$H1013</f>
        <v>3775.0679999999998</v>
      </c>
    </row>
    <row r="1014" spans="1:9" x14ac:dyDescent="0.2">
      <c r="A1014" t="s">
        <v>589</v>
      </c>
      <c r="B1014" t="s">
        <v>540</v>
      </c>
      <c r="C1014" t="s">
        <v>537</v>
      </c>
      <c r="D1014" t="s">
        <v>541</v>
      </c>
      <c r="E1014" s="52">
        <v>43697</v>
      </c>
      <c r="F1014" s="52">
        <v>43699</v>
      </c>
      <c r="G1014">
        <v>15.8</v>
      </c>
      <c r="H1014">
        <v>134.99</v>
      </c>
      <c r="I1014">
        <f>PivotTables3!$G1014*PivotTables3!$H1014</f>
        <v>2132.8420000000001</v>
      </c>
    </row>
    <row r="1015" spans="1:9" x14ac:dyDescent="0.2">
      <c r="A1015" t="s">
        <v>585</v>
      </c>
      <c r="B1015" t="s">
        <v>540</v>
      </c>
      <c r="C1015" t="s">
        <v>537</v>
      </c>
      <c r="D1015" t="s">
        <v>541</v>
      </c>
      <c r="E1015" s="52">
        <v>43644</v>
      </c>
      <c r="F1015" s="52">
        <v>43646</v>
      </c>
      <c r="G1015">
        <v>5.8</v>
      </c>
      <c r="H1015">
        <v>134.99</v>
      </c>
      <c r="I1015">
        <f>PivotTables3!$G1015*PivotTables3!$H1015</f>
        <v>782.94200000000001</v>
      </c>
    </row>
    <row r="1016" spans="1:9" x14ac:dyDescent="0.2">
      <c r="A1016" t="s">
        <v>583</v>
      </c>
      <c r="B1016" t="s">
        <v>529</v>
      </c>
      <c r="C1016" t="s">
        <v>526</v>
      </c>
      <c r="D1016" t="s">
        <v>527</v>
      </c>
      <c r="E1016" s="52">
        <v>43518</v>
      </c>
      <c r="F1016" s="52">
        <v>43522</v>
      </c>
      <c r="G1016">
        <v>5.8</v>
      </c>
      <c r="H1016">
        <v>99.99</v>
      </c>
      <c r="I1016">
        <f>PivotTables3!$G1016*PivotTables3!$H1016</f>
        <v>579.94200000000001</v>
      </c>
    </row>
    <row r="1017" spans="1:9" x14ac:dyDescent="0.2">
      <c r="A1017" t="s">
        <v>584</v>
      </c>
      <c r="B1017" t="s">
        <v>536</v>
      </c>
      <c r="C1017" t="s">
        <v>537</v>
      </c>
      <c r="D1017" t="s">
        <v>566</v>
      </c>
      <c r="E1017" s="52">
        <v>43612</v>
      </c>
      <c r="F1017" s="52">
        <v>43613</v>
      </c>
      <c r="G1017">
        <v>10.199999999999999</v>
      </c>
      <c r="H1017">
        <v>325</v>
      </c>
      <c r="I1017">
        <f>PivotTables3!$G1017*PivotTables3!$H1017</f>
        <v>3314.9999999999995</v>
      </c>
    </row>
    <row r="1018" spans="1:9" x14ac:dyDescent="0.2">
      <c r="A1018" t="s">
        <v>590</v>
      </c>
      <c r="B1018" t="s">
        <v>529</v>
      </c>
      <c r="C1018" t="s">
        <v>551</v>
      </c>
      <c r="D1018" t="s">
        <v>557</v>
      </c>
      <c r="E1018" s="52">
        <v>43701</v>
      </c>
      <c r="F1018" s="52">
        <v>43706</v>
      </c>
      <c r="G1018">
        <v>9.8000000000000007</v>
      </c>
      <c r="H1018">
        <v>329.25</v>
      </c>
      <c r="I1018">
        <f>PivotTables3!$G1018*PivotTables3!$H1018</f>
        <v>3226.65</v>
      </c>
    </row>
    <row r="1019" spans="1:9" x14ac:dyDescent="0.2">
      <c r="A1019" t="s">
        <v>564</v>
      </c>
      <c r="B1019" t="s">
        <v>536</v>
      </c>
      <c r="C1019" t="s">
        <v>526</v>
      </c>
      <c r="D1019" t="s">
        <v>541</v>
      </c>
      <c r="E1019" s="52">
        <v>43723</v>
      </c>
      <c r="F1019" s="52">
        <v>43729</v>
      </c>
      <c r="G1019">
        <v>6</v>
      </c>
      <c r="H1019">
        <v>134.99</v>
      </c>
      <c r="I1019">
        <f>PivotTables3!$G1019*PivotTables3!$H1019</f>
        <v>809.94</v>
      </c>
    </row>
    <row r="1020" spans="1:9" x14ac:dyDescent="0.2">
      <c r="A1020" t="s">
        <v>594</v>
      </c>
      <c r="B1020" t="s">
        <v>525</v>
      </c>
      <c r="C1020" t="s">
        <v>553</v>
      </c>
      <c r="D1020" t="s">
        <v>566</v>
      </c>
      <c r="E1020" s="52">
        <v>43786</v>
      </c>
      <c r="F1020" s="52">
        <v>43789</v>
      </c>
      <c r="G1020">
        <v>9.1999999999999993</v>
      </c>
      <c r="H1020">
        <v>325</v>
      </c>
      <c r="I1020">
        <f>PivotTables3!$G1020*PivotTables3!$H1020</f>
        <v>2989.9999999999995</v>
      </c>
    </row>
    <row r="1021" spans="1:9" x14ac:dyDescent="0.2">
      <c r="A1021" t="s">
        <v>571</v>
      </c>
      <c r="B1021" t="s">
        <v>525</v>
      </c>
      <c r="C1021" t="s">
        <v>562</v>
      </c>
      <c r="D1021" t="s">
        <v>531</v>
      </c>
      <c r="E1021" s="52">
        <v>43514</v>
      </c>
      <c r="F1021" s="52">
        <v>43517</v>
      </c>
      <c r="G1021">
        <v>7.9</v>
      </c>
      <c r="H1021">
        <v>299</v>
      </c>
      <c r="I1021">
        <f>PivotTables3!$G1021*PivotTables3!$H1021</f>
        <v>2362.1</v>
      </c>
    </row>
    <row r="1022" spans="1:9" x14ac:dyDescent="0.2">
      <c r="A1022" t="s">
        <v>555</v>
      </c>
      <c r="B1022" t="s">
        <v>525</v>
      </c>
      <c r="C1022" t="s">
        <v>551</v>
      </c>
      <c r="D1022" t="s">
        <v>557</v>
      </c>
      <c r="E1022" s="52">
        <v>43699</v>
      </c>
      <c r="F1022" s="52">
        <v>43703</v>
      </c>
      <c r="G1022">
        <v>22.7</v>
      </c>
      <c r="H1022">
        <v>329.25</v>
      </c>
      <c r="I1022">
        <f>PivotTables3!$G1022*PivotTables3!$H1022</f>
        <v>7473.9749999999995</v>
      </c>
    </row>
    <row r="1023" spans="1:9" x14ac:dyDescent="0.2">
      <c r="A1023" t="s">
        <v>567</v>
      </c>
      <c r="B1023" t="s">
        <v>540</v>
      </c>
      <c r="C1023" t="s">
        <v>562</v>
      </c>
      <c r="D1023" t="s">
        <v>527</v>
      </c>
      <c r="E1023" s="52">
        <v>43510</v>
      </c>
      <c r="F1023" s="52">
        <v>43514</v>
      </c>
      <c r="G1023">
        <v>19.5</v>
      </c>
      <c r="H1023">
        <v>99.99</v>
      </c>
      <c r="I1023">
        <f>PivotTables3!$G1023*PivotTables3!$H1023</f>
        <v>1949.8049999999998</v>
      </c>
    </row>
    <row r="1024" spans="1:9" x14ac:dyDescent="0.2">
      <c r="A1024" t="s">
        <v>563</v>
      </c>
      <c r="B1024" t="s">
        <v>529</v>
      </c>
      <c r="C1024" t="s">
        <v>562</v>
      </c>
      <c r="D1024" t="s">
        <v>566</v>
      </c>
      <c r="E1024" s="52">
        <v>43742</v>
      </c>
      <c r="F1024" s="52">
        <v>43746</v>
      </c>
      <c r="G1024">
        <v>21</v>
      </c>
      <c r="H1024">
        <v>325</v>
      </c>
      <c r="I1024">
        <f>PivotTables3!$G1024*PivotTables3!$H1024</f>
        <v>6825</v>
      </c>
    </row>
    <row r="1025" spans="1:9" x14ac:dyDescent="0.2">
      <c r="A1025" t="s">
        <v>571</v>
      </c>
      <c r="B1025" t="s">
        <v>529</v>
      </c>
      <c r="C1025" t="s">
        <v>526</v>
      </c>
      <c r="D1025" t="s">
        <v>531</v>
      </c>
      <c r="E1025" s="52">
        <v>43505</v>
      </c>
      <c r="F1025" s="52">
        <v>43511</v>
      </c>
      <c r="G1025">
        <v>5.7</v>
      </c>
      <c r="H1025">
        <v>299</v>
      </c>
      <c r="I1025">
        <f>PivotTables3!$G1025*PivotTables3!$H1025</f>
        <v>1704.3</v>
      </c>
    </row>
    <row r="1026" spans="1:9" x14ac:dyDescent="0.2">
      <c r="A1026" t="s">
        <v>583</v>
      </c>
      <c r="B1026" t="s">
        <v>529</v>
      </c>
      <c r="C1026" t="s">
        <v>553</v>
      </c>
      <c r="D1026" t="s">
        <v>543</v>
      </c>
      <c r="E1026" s="52">
        <v>43698</v>
      </c>
      <c r="F1026" s="52">
        <v>43704</v>
      </c>
      <c r="G1026">
        <v>13.9</v>
      </c>
      <c r="H1026">
        <v>285.99</v>
      </c>
      <c r="I1026">
        <f>PivotTables3!$G1026*PivotTables3!$H1026</f>
        <v>3975.2610000000004</v>
      </c>
    </row>
    <row r="1027" spans="1:9" x14ac:dyDescent="0.2">
      <c r="A1027" t="s">
        <v>560</v>
      </c>
      <c r="B1027" t="s">
        <v>533</v>
      </c>
      <c r="C1027" t="s">
        <v>562</v>
      </c>
      <c r="D1027" t="s">
        <v>527</v>
      </c>
      <c r="E1027" s="52">
        <v>43766</v>
      </c>
      <c r="F1027" s="52">
        <v>43771</v>
      </c>
      <c r="G1027">
        <v>22.5</v>
      </c>
      <c r="H1027">
        <v>99.99</v>
      </c>
      <c r="I1027">
        <f>PivotTables3!$G1027*PivotTables3!$H1027</f>
        <v>2249.7750000000001</v>
      </c>
    </row>
    <row r="1028" spans="1:9" x14ac:dyDescent="0.2">
      <c r="A1028" t="s">
        <v>550</v>
      </c>
      <c r="B1028" t="s">
        <v>529</v>
      </c>
      <c r="C1028" t="s">
        <v>551</v>
      </c>
      <c r="D1028" t="s">
        <v>531</v>
      </c>
      <c r="E1028" s="52">
        <v>43575</v>
      </c>
      <c r="F1028" s="52">
        <v>43581</v>
      </c>
      <c r="G1028">
        <v>7.8</v>
      </c>
      <c r="H1028">
        <v>299</v>
      </c>
      <c r="I1028">
        <f>PivotTables3!$G1028*PivotTables3!$H1028</f>
        <v>2332.1999999999998</v>
      </c>
    </row>
    <row r="1029" spans="1:9" x14ac:dyDescent="0.2">
      <c r="A1029" t="s">
        <v>528</v>
      </c>
      <c r="B1029" t="s">
        <v>533</v>
      </c>
      <c r="C1029" t="s">
        <v>526</v>
      </c>
      <c r="D1029" t="s">
        <v>534</v>
      </c>
      <c r="E1029" s="52">
        <v>43767</v>
      </c>
      <c r="F1029" s="52">
        <v>43769</v>
      </c>
      <c r="G1029">
        <v>6</v>
      </c>
      <c r="H1029">
        <v>349</v>
      </c>
      <c r="I1029">
        <f>PivotTables3!$G1029*PivotTables3!$H1029</f>
        <v>2094</v>
      </c>
    </row>
    <row r="1030" spans="1:9" x14ac:dyDescent="0.2">
      <c r="A1030" t="s">
        <v>620</v>
      </c>
      <c r="B1030" t="s">
        <v>536</v>
      </c>
      <c r="C1030" t="s">
        <v>548</v>
      </c>
      <c r="D1030" t="s">
        <v>557</v>
      </c>
      <c r="E1030" s="52">
        <v>43524</v>
      </c>
      <c r="F1030" s="52">
        <v>43525</v>
      </c>
      <c r="G1030">
        <v>5.0999999999999996</v>
      </c>
      <c r="H1030">
        <v>329.25</v>
      </c>
      <c r="I1030">
        <f>PivotTables3!$G1030*PivotTables3!$H1030</f>
        <v>1679.175</v>
      </c>
    </row>
    <row r="1031" spans="1:9" x14ac:dyDescent="0.2">
      <c r="A1031" t="s">
        <v>593</v>
      </c>
      <c r="B1031" t="s">
        <v>525</v>
      </c>
      <c r="C1031" t="s">
        <v>530</v>
      </c>
      <c r="D1031" t="s">
        <v>557</v>
      </c>
      <c r="E1031" s="52">
        <v>43558</v>
      </c>
      <c r="F1031" s="52">
        <v>43559</v>
      </c>
      <c r="G1031">
        <v>16.100000000000001</v>
      </c>
      <c r="H1031">
        <v>329.25</v>
      </c>
      <c r="I1031">
        <f>PivotTables3!$G1031*PivotTables3!$H1031</f>
        <v>5300.9250000000002</v>
      </c>
    </row>
    <row r="1032" spans="1:9" x14ac:dyDescent="0.2">
      <c r="A1032" t="s">
        <v>588</v>
      </c>
      <c r="B1032" t="s">
        <v>540</v>
      </c>
      <c r="C1032" t="s">
        <v>553</v>
      </c>
      <c r="D1032" t="s">
        <v>543</v>
      </c>
      <c r="E1032" s="52">
        <v>43608</v>
      </c>
      <c r="F1032" s="52">
        <v>43614</v>
      </c>
      <c r="G1032">
        <v>9.8000000000000007</v>
      </c>
      <c r="H1032">
        <v>285.99</v>
      </c>
      <c r="I1032">
        <f>PivotTables3!$G1032*PivotTables3!$H1032</f>
        <v>2802.7020000000002</v>
      </c>
    </row>
    <row r="1033" spans="1:9" x14ac:dyDescent="0.2">
      <c r="A1033" t="s">
        <v>599</v>
      </c>
      <c r="B1033" t="s">
        <v>536</v>
      </c>
      <c r="C1033" t="s">
        <v>562</v>
      </c>
      <c r="D1033" t="s">
        <v>566</v>
      </c>
      <c r="E1033" s="52">
        <v>43622</v>
      </c>
      <c r="F1033" s="52">
        <v>43628</v>
      </c>
      <c r="G1033">
        <v>8</v>
      </c>
      <c r="H1033">
        <v>325</v>
      </c>
      <c r="I1033">
        <f>PivotTables3!$G1033*PivotTables3!$H1033</f>
        <v>2600</v>
      </c>
    </row>
    <row r="1034" spans="1:9" x14ac:dyDescent="0.2">
      <c r="A1034" t="s">
        <v>609</v>
      </c>
      <c r="B1034" t="s">
        <v>536</v>
      </c>
      <c r="C1034" t="s">
        <v>526</v>
      </c>
      <c r="D1034" t="s">
        <v>538</v>
      </c>
      <c r="E1034" s="52">
        <v>43744</v>
      </c>
      <c r="F1034" s="52">
        <v>43750</v>
      </c>
      <c r="G1034">
        <v>11.5</v>
      </c>
      <c r="H1034">
        <v>295.19</v>
      </c>
      <c r="I1034">
        <f>PivotTables3!$G1034*PivotTables3!$H1034</f>
        <v>3394.6849999999999</v>
      </c>
    </row>
    <row r="1035" spans="1:9" x14ac:dyDescent="0.2">
      <c r="A1035" t="s">
        <v>535</v>
      </c>
      <c r="B1035" t="s">
        <v>540</v>
      </c>
      <c r="C1035" t="s">
        <v>548</v>
      </c>
      <c r="D1035" t="s">
        <v>531</v>
      </c>
      <c r="E1035" s="52">
        <v>43690</v>
      </c>
      <c r="F1035" s="52">
        <v>43691</v>
      </c>
      <c r="G1035">
        <v>23.9</v>
      </c>
      <c r="H1035">
        <v>299</v>
      </c>
      <c r="I1035">
        <f>PivotTables3!$G1035*PivotTables3!$H1035</f>
        <v>7146.0999999999995</v>
      </c>
    </row>
    <row r="1036" spans="1:9" x14ac:dyDescent="0.2">
      <c r="A1036" t="s">
        <v>622</v>
      </c>
      <c r="B1036" t="s">
        <v>536</v>
      </c>
      <c r="C1036" t="s">
        <v>551</v>
      </c>
      <c r="D1036" t="s">
        <v>531</v>
      </c>
      <c r="E1036" s="52">
        <v>43543</v>
      </c>
      <c r="F1036" s="52">
        <v>43548</v>
      </c>
      <c r="G1036">
        <v>7.9</v>
      </c>
      <c r="H1036">
        <v>299</v>
      </c>
      <c r="I1036">
        <f>PivotTables3!$G1036*PivotTables3!$H1036</f>
        <v>2362.1</v>
      </c>
    </row>
    <row r="1037" spans="1:9" x14ac:dyDescent="0.2">
      <c r="A1037" t="s">
        <v>591</v>
      </c>
      <c r="B1037" t="s">
        <v>529</v>
      </c>
      <c r="C1037" t="s">
        <v>559</v>
      </c>
      <c r="D1037" t="s">
        <v>534</v>
      </c>
      <c r="E1037" s="52">
        <v>43526</v>
      </c>
      <c r="F1037" s="52">
        <v>43532</v>
      </c>
      <c r="G1037">
        <v>7.7</v>
      </c>
      <c r="H1037">
        <v>349</v>
      </c>
      <c r="I1037">
        <f>PivotTables3!$G1037*PivotTables3!$H1037</f>
        <v>2687.3</v>
      </c>
    </row>
    <row r="1038" spans="1:9" x14ac:dyDescent="0.2">
      <c r="A1038" t="s">
        <v>608</v>
      </c>
      <c r="B1038" t="s">
        <v>536</v>
      </c>
      <c r="C1038" t="s">
        <v>537</v>
      </c>
      <c r="D1038" t="s">
        <v>541</v>
      </c>
      <c r="E1038" s="52">
        <v>43823</v>
      </c>
      <c r="F1038" s="52">
        <v>43828</v>
      </c>
      <c r="G1038">
        <v>14.5</v>
      </c>
      <c r="H1038">
        <v>134.99</v>
      </c>
      <c r="I1038">
        <f>PivotTables3!$G1038*PivotTables3!$H1038</f>
        <v>1957.355</v>
      </c>
    </row>
    <row r="1039" spans="1:9" x14ac:dyDescent="0.2">
      <c r="A1039" t="s">
        <v>532</v>
      </c>
      <c r="B1039" t="s">
        <v>536</v>
      </c>
      <c r="C1039" t="s">
        <v>562</v>
      </c>
      <c r="D1039" t="s">
        <v>566</v>
      </c>
      <c r="E1039" s="52">
        <v>43596</v>
      </c>
      <c r="F1039" s="52">
        <v>43602</v>
      </c>
      <c r="G1039">
        <v>23.2</v>
      </c>
      <c r="H1039">
        <v>325</v>
      </c>
      <c r="I1039">
        <f>PivotTables3!$G1039*PivotTables3!$H1039</f>
        <v>7540</v>
      </c>
    </row>
    <row r="1040" spans="1:9" x14ac:dyDescent="0.2">
      <c r="A1040" t="s">
        <v>583</v>
      </c>
      <c r="B1040" t="s">
        <v>536</v>
      </c>
      <c r="C1040" t="s">
        <v>559</v>
      </c>
      <c r="D1040" t="s">
        <v>531</v>
      </c>
      <c r="E1040" s="52">
        <v>43626</v>
      </c>
      <c r="F1040" s="52">
        <v>43630</v>
      </c>
      <c r="G1040">
        <v>5.9</v>
      </c>
      <c r="H1040">
        <v>299</v>
      </c>
      <c r="I1040">
        <f>PivotTables3!$G1040*PivotTables3!$H1040</f>
        <v>1764.1000000000001</v>
      </c>
    </row>
    <row r="1041" spans="1:9" x14ac:dyDescent="0.2">
      <c r="A1041" t="s">
        <v>578</v>
      </c>
      <c r="B1041" t="s">
        <v>536</v>
      </c>
      <c r="C1041" t="s">
        <v>551</v>
      </c>
      <c r="D1041" t="s">
        <v>557</v>
      </c>
      <c r="E1041" s="52">
        <v>43780</v>
      </c>
      <c r="F1041" s="52">
        <v>43783</v>
      </c>
      <c r="G1041">
        <v>5.8</v>
      </c>
      <c r="H1041">
        <v>329.25</v>
      </c>
      <c r="I1041">
        <f>PivotTables3!$G1041*PivotTables3!$H1041</f>
        <v>1909.6499999999999</v>
      </c>
    </row>
    <row r="1042" spans="1:9" x14ac:dyDescent="0.2">
      <c r="A1042" t="s">
        <v>570</v>
      </c>
      <c r="B1042" t="s">
        <v>533</v>
      </c>
      <c r="C1042" t="s">
        <v>559</v>
      </c>
      <c r="D1042" t="s">
        <v>541</v>
      </c>
      <c r="E1042" s="52">
        <v>43518</v>
      </c>
      <c r="F1042" s="52">
        <v>43519</v>
      </c>
      <c r="G1042">
        <v>19.8</v>
      </c>
      <c r="H1042">
        <v>134.99</v>
      </c>
      <c r="I1042">
        <f>PivotTables3!$G1042*PivotTables3!$H1042</f>
        <v>2672.8020000000001</v>
      </c>
    </row>
    <row r="1043" spans="1:9" x14ac:dyDescent="0.2">
      <c r="A1043" t="s">
        <v>622</v>
      </c>
      <c r="B1043" t="s">
        <v>533</v>
      </c>
      <c r="C1043" t="s">
        <v>551</v>
      </c>
      <c r="D1043" t="s">
        <v>557</v>
      </c>
      <c r="E1043" s="52">
        <v>43559</v>
      </c>
      <c r="F1043" s="52">
        <v>43563</v>
      </c>
      <c r="G1043">
        <v>10.4</v>
      </c>
      <c r="H1043">
        <v>329.25</v>
      </c>
      <c r="I1043">
        <f>PivotTables3!$G1043*PivotTables3!$H1043</f>
        <v>3424.2000000000003</v>
      </c>
    </row>
    <row r="1044" spans="1:9" x14ac:dyDescent="0.2">
      <c r="A1044" t="s">
        <v>606</v>
      </c>
      <c r="B1044" t="s">
        <v>533</v>
      </c>
      <c r="C1044" t="s">
        <v>530</v>
      </c>
      <c r="D1044" t="s">
        <v>534</v>
      </c>
      <c r="E1044" s="52">
        <v>43764</v>
      </c>
      <c r="F1044" s="52">
        <v>43770</v>
      </c>
      <c r="G1044">
        <v>18</v>
      </c>
      <c r="H1044">
        <v>349</v>
      </c>
      <c r="I1044">
        <f>PivotTables3!$G1044*PivotTables3!$H1044</f>
        <v>6282</v>
      </c>
    </row>
    <row r="1045" spans="1:9" x14ac:dyDescent="0.2">
      <c r="A1045" t="s">
        <v>580</v>
      </c>
      <c r="B1045" t="s">
        <v>529</v>
      </c>
      <c r="C1045" t="s">
        <v>551</v>
      </c>
      <c r="D1045" t="s">
        <v>541</v>
      </c>
      <c r="E1045" s="52">
        <v>43791</v>
      </c>
      <c r="F1045" s="52">
        <v>43794</v>
      </c>
      <c r="G1045">
        <v>18.5</v>
      </c>
      <c r="H1045">
        <v>134.99</v>
      </c>
      <c r="I1045">
        <f>PivotTables3!$G1045*PivotTables3!$H1045</f>
        <v>2497.3150000000001</v>
      </c>
    </row>
    <row r="1046" spans="1:9" x14ac:dyDescent="0.2">
      <c r="A1046" t="s">
        <v>573</v>
      </c>
      <c r="B1046" t="s">
        <v>533</v>
      </c>
      <c r="C1046" t="s">
        <v>562</v>
      </c>
      <c r="D1046" t="s">
        <v>534</v>
      </c>
      <c r="E1046" s="52">
        <v>43583</v>
      </c>
      <c r="F1046" s="52">
        <v>43585</v>
      </c>
      <c r="G1046">
        <v>9.8000000000000007</v>
      </c>
      <c r="H1046">
        <v>349</v>
      </c>
      <c r="I1046">
        <f>PivotTables3!$G1046*PivotTables3!$H1046</f>
        <v>3420.2000000000003</v>
      </c>
    </row>
    <row r="1047" spans="1:9" x14ac:dyDescent="0.2">
      <c r="A1047" t="s">
        <v>580</v>
      </c>
      <c r="B1047" t="s">
        <v>536</v>
      </c>
      <c r="C1047" t="s">
        <v>526</v>
      </c>
      <c r="D1047" t="s">
        <v>557</v>
      </c>
      <c r="E1047" s="52">
        <v>43704</v>
      </c>
      <c r="F1047" s="52">
        <v>43707</v>
      </c>
      <c r="G1047">
        <v>17.100000000000001</v>
      </c>
      <c r="H1047">
        <v>329.25</v>
      </c>
      <c r="I1047">
        <f>PivotTables3!$G1047*PivotTables3!$H1047</f>
        <v>5630.1750000000002</v>
      </c>
    </row>
    <row r="1048" spans="1:9" x14ac:dyDescent="0.2">
      <c r="A1048" t="s">
        <v>602</v>
      </c>
      <c r="B1048" t="s">
        <v>540</v>
      </c>
      <c r="C1048" t="s">
        <v>562</v>
      </c>
      <c r="D1048" t="s">
        <v>538</v>
      </c>
      <c r="E1048" s="52">
        <v>43692</v>
      </c>
      <c r="F1048" s="52">
        <v>43694</v>
      </c>
      <c r="G1048">
        <v>12.3</v>
      </c>
      <c r="H1048">
        <v>295.19</v>
      </c>
      <c r="I1048">
        <f>PivotTables3!$G1048*PivotTables3!$H1048</f>
        <v>3630.837</v>
      </c>
    </row>
    <row r="1049" spans="1:9" x14ac:dyDescent="0.2">
      <c r="A1049" t="s">
        <v>568</v>
      </c>
      <c r="B1049" t="s">
        <v>533</v>
      </c>
      <c r="C1049" t="s">
        <v>553</v>
      </c>
      <c r="D1049" t="s">
        <v>531</v>
      </c>
      <c r="E1049" s="52">
        <v>43645</v>
      </c>
      <c r="F1049" s="52">
        <v>43651</v>
      </c>
      <c r="G1049">
        <v>14.9</v>
      </c>
      <c r="H1049">
        <v>299</v>
      </c>
      <c r="I1049">
        <f>PivotTables3!$G1049*PivotTables3!$H1049</f>
        <v>4455.1000000000004</v>
      </c>
    </row>
    <row r="1050" spans="1:9" x14ac:dyDescent="0.2">
      <c r="A1050" t="s">
        <v>547</v>
      </c>
      <c r="B1050" t="s">
        <v>536</v>
      </c>
      <c r="C1050" t="s">
        <v>530</v>
      </c>
      <c r="D1050" t="s">
        <v>541</v>
      </c>
      <c r="E1050" s="52">
        <v>43724</v>
      </c>
      <c r="F1050" s="52">
        <v>43728</v>
      </c>
      <c r="G1050">
        <v>21.2</v>
      </c>
      <c r="H1050">
        <v>134.99</v>
      </c>
      <c r="I1050">
        <f>PivotTables3!$G1050*PivotTables3!$H1050</f>
        <v>2861.788</v>
      </c>
    </row>
    <row r="1051" spans="1:9" x14ac:dyDescent="0.2">
      <c r="A1051" t="s">
        <v>610</v>
      </c>
      <c r="B1051" t="s">
        <v>533</v>
      </c>
      <c r="C1051" t="s">
        <v>537</v>
      </c>
      <c r="D1051" t="s">
        <v>541</v>
      </c>
      <c r="E1051" s="52">
        <v>43512</v>
      </c>
      <c r="F1051" s="52">
        <v>43518</v>
      </c>
      <c r="G1051">
        <v>6.3</v>
      </c>
      <c r="H1051">
        <v>134.99</v>
      </c>
      <c r="I1051">
        <f>PivotTables3!$G1051*PivotTables3!$H1051</f>
        <v>850.43700000000001</v>
      </c>
    </row>
    <row r="1052" spans="1:9" x14ac:dyDescent="0.2">
      <c r="A1052" t="s">
        <v>544</v>
      </c>
      <c r="B1052" t="s">
        <v>529</v>
      </c>
      <c r="C1052" t="s">
        <v>536</v>
      </c>
      <c r="D1052" t="s">
        <v>534</v>
      </c>
      <c r="E1052" s="52">
        <v>43726</v>
      </c>
      <c r="F1052" s="52">
        <v>43726</v>
      </c>
      <c r="G1052">
        <v>15.5</v>
      </c>
      <c r="H1052">
        <v>349</v>
      </c>
      <c r="I1052">
        <f>PivotTables3!$G1052*PivotTables3!$H1052</f>
        <v>5409.5</v>
      </c>
    </row>
    <row r="1053" spans="1:9" x14ac:dyDescent="0.2">
      <c r="A1053" t="s">
        <v>615</v>
      </c>
      <c r="B1053" t="s">
        <v>525</v>
      </c>
      <c r="C1053" t="s">
        <v>530</v>
      </c>
      <c r="D1053" t="s">
        <v>557</v>
      </c>
      <c r="E1053" s="52">
        <v>43618</v>
      </c>
      <c r="F1053" s="52">
        <v>43623</v>
      </c>
      <c r="G1053">
        <v>14.7</v>
      </c>
      <c r="H1053">
        <v>329.25</v>
      </c>
      <c r="I1053">
        <f>PivotTables3!$G1053*PivotTables3!$H1053</f>
        <v>4839.9749999999995</v>
      </c>
    </row>
    <row r="1054" spans="1:9" x14ac:dyDescent="0.2">
      <c r="A1054" t="s">
        <v>524</v>
      </c>
      <c r="B1054" t="s">
        <v>529</v>
      </c>
      <c r="C1054" t="s">
        <v>548</v>
      </c>
      <c r="D1054" t="s">
        <v>557</v>
      </c>
      <c r="E1054" s="52">
        <v>43715</v>
      </c>
      <c r="F1054" s="52">
        <v>43715</v>
      </c>
      <c r="G1054">
        <v>13.1</v>
      </c>
      <c r="H1054">
        <v>329.25</v>
      </c>
      <c r="I1054">
        <f>PivotTables3!$G1054*PivotTables3!$H1054</f>
        <v>4313.1750000000002</v>
      </c>
    </row>
    <row r="1055" spans="1:9" x14ac:dyDescent="0.2">
      <c r="A1055" t="s">
        <v>602</v>
      </c>
      <c r="B1055" t="s">
        <v>525</v>
      </c>
      <c r="C1055" t="s">
        <v>548</v>
      </c>
      <c r="D1055" t="s">
        <v>541</v>
      </c>
      <c r="E1055" s="52">
        <v>43554</v>
      </c>
      <c r="F1055" s="52">
        <v>43554</v>
      </c>
      <c r="G1055">
        <v>16.7</v>
      </c>
      <c r="H1055">
        <v>134.99</v>
      </c>
      <c r="I1055">
        <f>PivotTables3!$G1055*PivotTables3!$H1055</f>
        <v>2254.3330000000001</v>
      </c>
    </row>
    <row r="1056" spans="1:9" x14ac:dyDescent="0.2">
      <c r="A1056" t="s">
        <v>545</v>
      </c>
      <c r="B1056" t="s">
        <v>529</v>
      </c>
      <c r="C1056" t="s">
        <v>530</v>
      </c>
      <c r="D1056" t="s">
        <v>534</v>
      </c>
      <c r="E1056" s="52">
        <v>43673</v>
      </c>
      <c r="F1056" s="52">
        <v>43679</v>
      </c>
      <c r="G1056">
        <v>17.399999999999999</v>
      </c>
      <c r="H1056">
        <v>349</v>
      </c>
      <c r="I1056">
        <f>PivotTables3!$G1056*PivotTables3!$H1056</f>
        <v>6072.5999999999995</v>
      </c>
    </row>
    <row r="1057" spans="1:9" x14ac:dyDescent="0.2">
      <c r="A1057" t="s">
        <v>613</v>
      </c>
      <c r="B1057" t="s">
        <v>525</v>
      </c>
      <c r="C1057" t="s">
        <v>551</v>
      </c>
      <c r="D1057" t="s">
        <v>543</v>
      </c>
      <c r="E1057" s="52">
        <v>43527</v>
      </c>
      <c r="F1057" s="52">
        <v>43532</v>
      </c>
      <c r="G1057">
        <v>15</v>
      </c>
      <c r="H1057">
        <v>285.99</v>
      </c>
      <c r="I1057">
        <f>PivotTables3!$G1057*PivotTables3!$H1057</f>
        <v>4289.8500000000004</v>
      </c>
    </row>
    <row r="1058" spans="1:9" x14ac:dyDescent="0.2">
      <c r="A1058" t="s">
        <v>580</v>
      </c>
      <c r="B1058" t="s">
        <v>533</v>
      </c>
      <c r="C1058" t="s">
        <v>530</v>
      </c>
      <c r="D1058" t="s">
        <v>566</v>
      </c>
      <c r="E1058" s="52">
        <v>43476</v>
      </c>
      <c r="F1058" s="52">
        <v>43480</v>
      </c>
      <c r="G1058">
        <v>17.100000000000001</v>
      </c>
      <c r="H1058">
        <v>325</v>
      </c>
      <c r="I1058">
        <f>PivotTables3!$G1058*PivotTables3!$H1058</f>
        <v>5557.5000000000009</v>
      </c>
    </row>
    <row r="1059" spans="1:9" x14ac:dyDescent="0.2">
      <c r="A1059" t="s">
        <v>552</v>
      </c>
      <c r="B1059" t="s">
        <v>529</v>
      </c>
      <c r="C1059" t="s">
        <v>553</v>
      </c>
      <c r="D1059" t="s">
        <v>538</v>
      </c>
      <c r="E1059" s="52">
        <v>43643</v>
      </c>
      <c r="F1059" s="52">
        <v>43644</v>
      </c>
      <c r="G1059">
        <v>6.3</v>
      </c>
      <c r="H1059">
        <v>295.19</v>
      </c>
      <c r="I1059">
        <f>PivotTables3!$G1059*PivotTables3!$H1059</f>
        <v>1859.6969999999999</v>
      </c>
    </row>
    <row r="1060" spans="1:9" x14ac:dyDescent="0.2">
      <c r="A1060" t="s">
        <v>614</v>
      </c>
      <c r="B1060" t="s">
        <v>525</v>
      </c>
      <c r="C1060" t="s">
        <v>548</v>
      </c>
      <c r="D1060" t="s">
        <v>543</v>
      </c>
      <c r="E1060" s="52">
        <v>43791</v>
      </c>
      <c r="F1060" s="52">
        <v>43794</v>
      </c>
      <c r="G1060">
        <v>18.8</v>
      </c>
      <c r="H1060">
        <v>285.99</v>
      </c>
      <c r="I1060">
        <f>PivotTables3!$G1060*PivotTables3!$H1060</f>
        <v>5376.6120000000001</v>
      </c>
    </row>
    <row r="1061" spans="1:9" x14ac:dyDescent="0.2">
      <c r="A1061" t="s">
        <v>594</v>
      </c>
      <c r="B1061" t="s">
        <v>536</v>
      </c>
      <c r="C1061" t="s">
        <v>526</v>
      </c>
      <c r="D1061" t="s">
        <v>531</v>
      </c>
      <c r="E1061" s="52">
        <v>43809</v>
      </c>
      <c r="F1061" s="52">
        <v>43814</v>
      </c>
      <c r="G1061">
        <v>18</v>
      </c>
      <c r="H1061">
        <v>299</v>
      </c>
      <c r="I1061">
        <f>PivotTables3!$G1061*PivotTables3!$H1061</f>
        <v>5382</v>
      </c>
    </row>
    <row r="1062" spans="1:9" x14ac:dyDescent="0.2">
      <c r="A1062" t="s">
        <v>602</v>
      </c>
      <c r="B1062" t="s">
        <v>540</v>
      </c>
      <c r="C1062" t="s">
        <v>537</v>
      </c>
      <c r="D1062" t="s">
        <v>527</v>
      </c>
      <c r="E1062" s="52">
        <v>43763</v>
      </c>
      <c r="F1062" s="52">
        <v>43764</v>
      </c>
      <c r="G1062">
        <v>16.5</v>
      </c>
      <c r="H1062">
        <v>99.99</v>
      </c>
      <c r="I1062">
        <f>PivotTables3!$G1062*PivotTables3!$H1062</f>
        <v>1649.8349999999998</v>
      </c>
    </row>
    <row r="1063" spans="1:9" x14ac:dyDescent="0.2">
      <c r="A1063" t="s">
        <v>622</v>
      </c>
      <c r="B1063" t="s">
        <v>533</v>
      </c>
      <c r="C1063" t="s">
        <v>562</v>
      </c>
      <c r="D1063" t="s">
        <v>527</v>
      </c>
      <c r="E1063" s="52">
        <v>43627</v>
      </c>
      <c r="F1063" s="52">
        <v>43628</v>
      </c>
      <c r="G1063">
        <v>22.5</v>
      </c>
      <c r="H1063">
        <v>99.99</v>
      </c>
      <c r="I1063">
        <f>PivotTables3!$G1063*PivotTables3!$H1063</f>
        <v>2249.7750000000001</v>
      </c>
    </row>
    <row r="1064" spans="1:9" x14ac:dyDescent="0.2">
      <c r="A1064" t="s">
        <v>552</v>
      </c>
      <c r="B1064" t="s">
        <v>533</v>
      </c>
      <c r="C1064" t="s">
        <v>530</v>
      </c>
      <c r="D1064" t="s">
        <v>549</v>
      </c>
      <c r="E1064" s="52">
        <v>43639</v>
      </c>
      <c r="F1064" s="52">
        <v>43640</v>
      </c>
      <c r="G1064">
        <v>9.1999999999999993</v>
      </c>
      <c r="H1064">
        <v>154.94999999999999</v>
      </c>
      <c r="I1064">
        <f>PivotTables3!$G1064*PivotTables3!$H1064</f>
        <v>1425.5399999999997</v>
      </c>
    </row>
    <row r="1065" spans="1:9" x14ac:dyDescent="0.2">
      <c r="A1065" t="s">
        <v>560</v>
      </c>
      <c r="B1065" t="s">
        <v>533</v>
      </c>
      <c r="C1065" t="s">
        <v>537</v>
      </c>
      <c r="D1065" t="s">
        <v>531</v>
      </c>
      <c r="E1065" s="52">
        <v>43628</v>
      </c>
      <c r="F1065" s="52">
        <v>43628</v>
      </c>
      <c r="G1065">
        <v>21.8</v>
      </c>
      <c r="H1065">
        <v>299</v>
      </c>
      <c r="I1065">
        <f>PivotTables3!$G1065*PivotTables3!$H1065</f>
        <v>6518.2</v>
      </c>
    </row>
    <row r="1066" spans="1:9" x14ac:dyDescent="0.2">
      <c r="A1066" t="s">
        <v>592</v>
      </c>
      <c r="B1066" t="s">
        <v>533</v>
      </c>
      <c r="C1066" t="s">
        <v>526</v>
      </c>
      <c r="D1066" t="s">
        <v>531</v>
      </c>
      <c r="E1066" s="52">
        <v>43531</v>
      </c>
      <c r="F1066" s="52">
        <v>43534</v>
      </c>
      <c r="G1066">
        <v>10.199999999999999</v>
      </c>
      <c r="H1066">
        <v>299</v>
      </c>
      <c r="I1066">
        <f>PivotTables3!$G1066*PivotTables3!$H1066</f>
        <v>3049.7999999999997</v>
      </c>
    </row>
    <row r="1067" spans="1:9" x14ac:dyDescent="0.2">
      <c r="A1067" t="s">
        <v>594</v>
      </c>
      <c r="B1067" t="s">
        <v>536</v>
      </c>
      <c r="C1067" t="s">
        <v>551</v>
      </c>
      <c r="D1067" t="s">
        <v>566</v>
      </c>
      <c r="E1067" s="52">
        <v>43539</v>
      </c>
      <c r="F1067" s="52">
        <v>43544</v>
      </c>
      <c r="G1067">
        <v>21.2</v>
      </c>
      <c r="H1067">
        <v>325</v>
      </c>
      <c r="I1067">
        <f>PivotTables3!$G1067*PivotTables3!$H1067</f>
        <v>6890</v>
      </c>
    </row>
    <row r="1068" spans="1:9" x14ac:dyDescent="0.2">
      <c r="A1068" t="s">
        <v>612</v>
      </c>
      <c r="B1068" t="s">
        <v>529</v>
      </c>
      <c r="C1068" t="s">
        <v>526</v>
      </c>
      <c r="D1068" t="s">
        <v>531</v>
      </c>
      <c r="E1068" s="52">
        <v>43680</v>
      </c>
      <c r="F1068" s="52">
        <v>43685</v>
      </c>
      <c r="G1068">
        <v>15.4</v>
      </c>
      <c r="H1068">
        <v>299</v>
      </c>
      <c r="I1068">
        <f>PivotTables3!$G1068*PivotTables3!$H1068</f>
        <v>4604.6000000000004</v>
      </c>
    </row>
    <row r="1069" spans="1:9" x14ac:dyDescent="0.2">
      <c r="A1069" t="s">
        <v>544</v>
      </c>
      <c r="B1069" t="s">
        <v>529</v>
      </c>
      <c r="C1069" t="s">
        <v>559</v>
      </c>
      <c r="D1069" t="s">
        <v>557</v>
      </c>
      <c r="E1069" s="52">
        <v>43745</v>
      </c>
      <c r="F1069" s="52">
        <v>43749</v>
      </c>
      <c r="G1069">
        <v>7.1</v>
      </c>
      <c r="H1069">
        <v>329.25</v>
      </c>
      <c r="I1069">
        <f>PivotTables3!$G1069*PivotTables3!$H1069</f>
        <v>2337.6749999999997</v>
      </c>
    </row>
    <row r="1070" spans="1:9" x14ac:dyDescent="0.2">
      <c r="A1070" t="s">
        <v>621</v>
      </c>
      <c r="B1070" t="s">
        <v>525</v>
      </c>
      <c r="C1070" t="s">
        <v>562</v>
      </c>
      <c r="D1070" t="s">
        <v>531</v>
      </c>
      <c r="E1070" s="52">
        <v>43587</v>
      </c>
      <c r="F1070" s="52">
        <v>43587</v>
      </c>
      <c r="G1070">
        <v>20</v>
      </c>
      <c r="H1070">
        <v>299</v>
      </c>
      <c r="I1070">
        <f>PivotTables3!$G1070*PivotTables3!$H1070</f>
        <v>5980</v>
      </c>
    </row>
    <row r="1071" spans="1:9" x14ac:dyDescent="0.2">
      <c r="A1071" t="s">
        <v>584</v>
      </c>
      <c r="B1071" t="s">
        <v>533</v>
      </c>
      <c r="C1071" t="s">
        <v>562</v>
      </c>
      <c r="D1071" t="s">
        <v>534</v>
      </c>
      <c r="E1071" s="52">
        <v>43673</v>
      </c>
      <c r="F1071" s="52">
        <v>43679</v>
      </c>
      <c r="G1071">
        <v>10.1</v>
      </c>
      <c r="H1071">
        <v>349</v>
      </c>
      <c r="I1071">
        <f>PivotTables3!$G1071*PivotTables3!$H1071</f>
        <v>3524.9</v>
      </c>
    </row>
    <row r="1072" spans="1:9" x14ac:dyDescent="0.2">
      <c r="A1072" t="s">
        <v>524</v>
      </c>
      <c r="B1072" t="s">
        <v>536</v>
      </c>
      <c r="C1072" t="s">
        <v>530</v>
      </c>
      <c r="D1072" t="s">
        <v>534</v>
      </c>
      <c r="E1072" s="52">
        <v>43555</v>
      </c>
      <c r="F1072" s="52">
        <v>43556</v>
      </c>
      <c r="G1072">
        <v>8.1</v>
      </c>
      <c r="H1072">
        <v>349</v>
      </c>
      <c r="I1072">
        <f>PivotTables3!$G1072*PivotTables3!$H1072</f>
        <v>2826.9</v>
      </c>
    </row>
    <row r="1073" spans="1:9" x14ac:dyDescent="0.2">
      <c r="A1073" t="s">
        <v>582</v>
      </c>
      <c r="B1073" t="s">
        <v>536</v>
      </c>
      <c r="C1073" t="s">
        <v>548</v>
      </c>
      <c r="D1073" t="s">
        <v>557</v>
      </c>
      <c r="E1073" s="52">
        <v>43575</v>
      </c>
      <c r="F1073" s="52">
        <v>43577</v>
      </c>
      <c r="G1073">
        <v>24.7</v>
      </c>
      <c r="H1073">
        <v>329.25</v>
      </c>
      <c r="I1073">
        <f>PivotTables3!$G1073*PivotTables3!$H1073</f>
        <v>8132.4749999999995</v>
      </c>
    </row>
    <row r="1074" spans="1:9" x14ac:dyDescent="0.2">
      <c r="A1074" t="s">
        <v>605</v>
      </c>
      <c r="B1074" t="s">
        <v>533</v>
      </c>
      <c r="C1074" t="s">
        <v>548</v>
      </c>
      <c r="D1074" t="s">
        <v>527</v>
      </c>
      <c r="E1074" s="52">
        <v>43567</v>
      </c>
      <c r="F1074" s="52">
        <v>43570</v>
      </c>
      <c r="G1074">
        <v>7.9</v>
      </c>
      <c r="H1074">
        <v>99.99</v>
      </c>
      <c r="I1074">
        <f>PivotTables3!$G1074*PivotTables3!$H1074</f>
        <v>789.92100000000005</v>
      </c>
    </row>
    <row r="1075" spans="1:9" x14ac:dyDescent="0.2">
      <c r="A1075" t="s">
        <v>544</v>
      </c>
      <c r="B1075" t="s">
        <v>536</v>
      </c>
      <c r="C1075" t="s">
        <v>530</v>
      </c>
      <c r="D1075" t="s">
        <v>527</v>
      </c>
      <c r="E1075" s="52">
        <v>43489</v>
      </c>
      <c r="F1075" s="52">
        <v>43493</v>
      </c>
      <c r="G1075">
        <v>9</v>
      </c>
      <c r="H1075">
        <v>99.99</v>
      </c>
      <c r="I1075">
        <f>PivotTables3!$G1075*PivotTables3!$H1075</f>
        <v>899.91</v>
      </c>
    </row>
    <row r="1076" spans="1:9" x14ac:dyDescent="0.2">
      <c r="A1076" t="s">
        <v>542</v>
      </c>
      <c r="B1076" t="s">
        <v>533</v>
      </c>
      <c r="C1076" t="s">
        <v>530</v>
      </c>
      <c r="D1076" t="s">
        <v>538</v>
      </c>
      <c r="E1076" s="52">
        <v>43746</v>
      </c>
      <c r="F1076" s="52">
        <v>43750</v>
      </c>
      <c r="G1076">
        <v>16.3</v>
      </c>
      <c r="H1076">
        <v>295.19</v>
      </c>
      <c r="I1076">
        <f>PivotTables3!$G1076*PivotTables3!$H1076</f>
        <v>4811.5969999999998</v>
      </c>
    </row>
    <row r="1077" spans="1:9" x14ac:dyDescent="0.2">
      <c r="A1077" t="s">
        <v>589</v>
      </c>
      <c r="B1077" t="s">
        <v>540</v>
      </c>
      <c r="C1077" t="s">
        <v>537</v>
      </c>
      <c r="D1077" t="s">
        <v>534</v>
      </c>
      <c r="E1077" s="52">
        <v>43690</v>
      </c>
      <c r="F1077" s="52">
        <v>43690</v>
      </c>
      <c r="G1077">
        <v>7.8</v>
      </c>
      <c r="H1077">
        <v>349</v>
      </c>
      <c r="I1077">
        <f>PivotTables3!$G1077*PivotTables3!$H1077</f>
        <v>2722.2</v>
      </c>
    </row>
    <row r="1078" spans="1:9" x14ac:dyDescent="0.2">
      <c r="A1078" t="s">
        <v>618</v>
      </c>
      <c r="B1078" t="s">
        <v>533</v>
      </c>
      <c r="C1078" t="s">
        <v>537</v>
      </c>
      <c r="D1078" t="s">
        <v>541</v>
      </c>
      <c r="E1078" s="52">
        <v>43606</v>
      </c>
      <c r="F1078" s="52">
        <v>43610</v>
      </c>
      <c r="G1078">
        <v>23.1</v>
      </c>
      <c r="H1078">
        <v>134.99</v>
      </c>
      <c r="I1078">
        <f>PivotTables3!$G1078*PivotTables3!$H1078</f>
        <v>3118.2690000000002</v>
      </c>
    </row>
    <row r="1079" spans="1:9" x14ac:dyDescent="0.2">
      <c r="A1079" t="s">
        <v>535</v>
      </c>
      <c r="B1079" t="s">
        <v>529</v>
      </c>
      <c r="C1079" t="s">
        <v>530</v>
      </c>
      <c r="D1079" t="s">
        <v>557</v>
      </c>
      <c r="E1079" s="52">
        <v>43783</v>
      </c>
      <c r="F1079" s="52">
        <v>43785</v>
      </c>
      <c r="G1079">
        <v>6.2</v>
      </c>
      <c r="H1079">
        <v>329.25</v>
      </c>
      <c r="I1079">
        <f>PivotTables3!$G1079*PivotTables3!$H1079</f>
        <v>2041.3500000000001</v>
      </c>
    </row>
    <row r="1080" spans="1:9" x14ac:dyDescent="0.2">
      <c r="A1080" t="s">
        <v>604</v>
      </c>
      <c r="B1080" t="s">
        <v>533</v>
      </c>
      <c r="C1080" t="s">
        <v>562</v>
      </c>
      <c r="D1080" t="s">
        <v>549</v>
      </c>
      <c r="E1080" s="52">
        <v>43513</v>
      </c>
      <c r="F1080" s="52">
        <v>43513</v>
      </c>
      <c r="G1080">
        <v>13.8</v>
      </c>
      <c r="H1080">
        <v>154.94999999999999</v>
      </c>
      <c r="I1080">
        <f>PivotTables3!$G1080*PivotTables3!$H1080</f>
        <v>2138.31</v>
      </c>
    </row>
    <row r="1081" spans="1:9" x14ac:dyDescent="0.2">
      <c r="A1081" t="s">
        <v>615</v>
      </c>
      <c r="B1081" t="s">
        <v>525</v>
      </c>
      <c r="C1081" t="s">
        <v>553</v>
      </c>
      <c r="D1081" t="s">
        <v>549</v>
      </c>
      <c r="E1081" s="52">
        <v>43694</v>
      </c>
      <c r="F1081" s="52">
        <v>43700</v>
      </c>
      <c r="G1081">
        <v>6.6</v>
      </c>
      <c r="H1081">
        <v>154.94999999999999</v>
      </c>
      <c r="I1081">
        <f>PivotTables3!$G1081*PivotTables3!$H1081</f>
        <v>1022.6699999999998</v>
      </c>
    </row>
    <row r="1082" spans="1:9" x14ac:dyDescent="0.2">
      <c r="A1082" t="s">
        <v>572</v>
      </c>
      <c r="B1082" t="s">
        <v>536</v>
      </c>
      <c r="C1082" t="s">
        <v>526</v>
      </c>
      <c r="D1082" t="s">
        <v>527</v>
      </c>
      <c r="E1082" s="52">
        <v>43555</v>
      </c>
      <c r="F1082" s="52">
        <v>43557</v>
      </c>
      <c r="G1082">
        <v>24.7</v>
      </c>
      <c r="H1082">
        <v>99.99</v>
      </c>
      <c r="I1082">
        <f>PivotTables3!$G1082*PivotTables3!$H1082</f>
        <v>2469.7529999999997</v>
      </c>
    </row>
    <row r="1083" spans="1:9" x14ac:dyDescent="0.2">
      <c r="A1083" t="s">
        <v>569</v>
      </c>
      <c r="B1083" t="s">
        <v>540</v>
      </c>
      <c r="C1083" t="s">
        <v>562</v>
      </c>
      <c r="D1083" t="s">
        <v>527</v>
      </c>
      <c r="E1083" s="52">
        <v>43574</v>
      </c>
      <c r="F1083" s="52">
        <v>43578</v>
      </c>
      <c r="G1083">
        <v>9.5</v>
      </c>
      <c r="H1083">
        <v>99.99</v>
      </c>
      <c r="I1083">
        <f>PivotTables3!$G1083*PivotTables3!$H1083</f>
        <v>949.90499999999997</v>
      </c>
    </row>
    <row r="1084" spans="1:9" x14ac:dyDescent="0.2">
      <c r="A1084" t="s">
        <v>528</v>
      </c>
      <c r="B1084" t="s">
        <v>529</v>
      </c>
      <c r="C1084" t="s">
        <v>548</v>
      </c>
      <c r="D1084" t="s">
        <v>543</v>
      </c>
      <c r="E1084" s="52">
        <v>43533</v>
      </c>
      <c r="F1084" s="52">
        <v>43537</v>
      </c>
      <c r="G1084">
        <v>16.2</v>
      </c>
      <c r="H1084">
        <v>285.99</v>
      </c>
      <c r="I1084">
        <f>PivotTables3!$G1084*PivotTables3!$H1084</f>
        <v>4633.0379999999996</v>
      </c>
    </row>
    <row r="1085" spans="1:9" x14ac:dyDescent="0.2">
      <c r="A1085" t="s">
        <v>583</v>
      </c>
      <c r="B1085" t="s">
        <v>525</v>
      </c>
      <c r="C1085" t="s">
        <v>548</v>
      </c>
      <c r="D1085" t="s">
        <v>557</v>
      </c>
      <c r="E1085" s="52">
        <v>43579</v>
      </c>
      <c r="F1085" s="52">
        <v>43580</v>
      </c>
      <c r="G1085">
        <v>23.6</v>
      </c>
      <c r="H1085">
        <v>329.25</v>
      </c>
      <c r="I1085">
        <f>PivotTables3!$G1085*PivotTables3!$H1085</f>
        <v>7770.3</v>
      </c>
    </row>
    <row r="1086" spans="1:9" x14ac:dyDescent="0.2">
      <c r="A1086" t="s">
        <v>604</v>
      </c>
      <c r="B1086" t="s">
        <v>529</v>
      </c>
      <c r="C1086" t="s">
        <v>530</v>
      </c>
      <c r="D1086" t="s">
        <v>557</v>
      </c>
      <c r="E1086" s="52">
        <v>43653</v>
      </c>
      <c r="F1086" s="52">
        <v>43656</v>
      </c>
      <c r="G1086">
        <v>22.6</v>
      </c>
      <c r="H1086">
        <v>329.25</v>
      </c>
      <c r="I1086">
        <f>PivotTables3!$G1086*PivotTables3!$H1086</f>
        <v>7441.05</v>
      </c>
    </row>
    <row r="1087" spans="1:9" x14ac:dyDescent="0.2">
      <c r="A1087" t="s">
        <v>564</v>
      </c>
      <c r="B1087" t="s">
        <v>536</v>
      </c>
      <c r="C1087" t="s">
        <v>559</v>
      </c>
      <c r="D1087" t="s">
        <v>549</v>
      </c>
      <c r="E1087" s="52">
        <v>43816</v>
      </c>
      <c r="F1087" s="52">
        <v>43820</v>
      </c>
      <c r="G1087">
        <v>18.600000000000001</v>
      </c>
      <c r="H1087">
        <v>154.94999999999999</v>
      </c>
      <c r="I1087">
        <f>PivotTables3!$G1087*PivotTables3!$H1087</f>
        <v>2882.07</v>
      </c>
    </row>
    <row r="1088" spans="1:9" x14ac:dyDescent="0.2">
      <c r="A1088" t="s">
        <v>619</v>
      </c>
      <c r="B1088" t="s">
        <v>536</v>
      </c>
      <c r="C1088" t="s">
        <v>551</v>
      </c>
      <c r="D1088" t="s">
        <v>541</v>
      </c>
      <c r="E1088" s="52">
        <v>43515</v>
      </c>
      <c r="F1088" s="52">
        <v>43515</v>
      </c>
      <c r="G1088">
        <v>18.100000000000001</v>
      </c>
      <c r="H1088">
        <v>134.99</v>
      </c>
      <c r="I1088">
        <f>PivotTables3!$G1088*PivotTables3!$H1088</f>
        <v>2443.3190000000004</v>
      </c>
    </row>
    <row r="1089" spans="1:9" x14ac:dyDescent="0.2">
      <c r="A1089" t="s">
        <v>600</v>
      </c>
      <c r="B1089" t="s">
        <v>529</v>
      </c>
      <c r="C1089" t="s">
        <v>530</v>
      </c>
      <c r="D1089" t="s">
        <v>557</v>
      </c>
      <c r="E1089" s="52">
        <v>43757</v>
      </c>
      <c r="F1089" s="52">
        <v>43757</v>
      </c>
      <c r="G1089">
        <v>5.7</v>
      </c>
      <c r="H1089">
        <v>329.25</v>
      </c>
      <c r="I1089">
        <f>PivotTables3!$G1089*PivotTables3!$H1089</f>
        <v>1876.7250000000001</v>
      </c>
    </row>
    <row r="1090" spans="1:9" x14ac:dyDescent="0.2">
      <c r="A1090" t="s">
        <v>573</v>
      </c>
      <c r="B1090" t="s">
        <v>525</v>
      </c>
      <c r="C1090" t="s">
        <v>530</v>
      </c>
      <c r="D1090" t="s">
        <v>549</v>
      </c>
      <c r="E1090" s="52">
        <v>43625</v>
      </c>
      <c r="F1090" s="52">
        <v>43628</v>
      </c>
      <c r="G1090">
        <v>19.899999999999999</v>
      </c>
      <c r="H1090">
        <v>154.94999999999999</v>
      </c>
      <c r="I1090">
        <f>PivotTables3!$G1090*PivotTables3!$H1090</f>
        <v>3083.5049999999997</v>
      </c>
    </row>
    <row r="1091" spans="1:9" x14ac:dyDescent="0.2">
      <c r="A1091" t="s">
        <v>590</v>
      </c>
      <c r="B1091" t="s">
        <v>529</v>
      </c>
      <c r="C1091" t="s">
        <v>526</v>
      </c>
      <c r="D1091" t="s">
        <v>531</v>
      </c>
      <c r="E1091" s="52">
        <v>43664</v>
      </c>
      <c r="F1091" s="52">
        <v>43666</v>
      </c>
      <c r="G1091">
        <v>22.8</v>
      </c>
      <c r="H1091">
        <v>299</v>
      </c>
      <c r="I1091">
        <f>PivotTables3!$G1091*PivotTables3!$H1091</f>
        <v>6817.2</v>
      </c>
    </row>
    <row r="1092" spans="1:9" x14ac:dyDescent="0.2">
      <c r="A1092" t="s">
        <v>572</v>
      </c>
      <c r="B1092" t="s">
        <v>536</v>
      </c>
      <c r="C1092" t="s">
        <v>559</v>
      </c>
      <c r="D1092" t="s">
        <v>527</v>
      </c>
      <c r="E1092" s="52">
        <v>43524</v>
      </c>
      <c r="F1092" s="52">
        <v>43524</v>
      </c>
      <c r="G1092">
        <v>11.1</v>
      </c>
      <c r="H1092">
        <v>99.99</v>
      </c>
      <c r="I1092">
        <f>PivotTables3!$G1092*PivotTables3!$H1092</f>
        <v>1109.8889999999999</v>
      </c>
    </row>
    <row r="1093" spans="1:9" x14ac:dyDescent="0.2">
      <c r="A1093" t="s">
        <v>561</v>
      </c>
      <c r="B1093" t="s">
        <v>525</v>
      </c>
      <c r="C1093" t="s">
        <v>537</v>
      </c>
      <c r="D1093" t="s">
        <v>531</v>
      </c>
      <c r="E1093" s="52">
        <v>43635</v>
      </c>
      <c r="F1093" s="52">
        <v>43641</v>
      </c>
      <c r="G1093">
        <v>15</v>
      </c>
      <c r="H1093">
        <v>299</v>
      </c>
      <c r="I1093">
        <f>PivotTables3!$G1093*PivotTables3!$H1093</f>
        <v>4485</v>
      </c>
    </row>
    <row r="1094" spans="1:9" x14ac:dyDescent="0.2">
      <c r="A1094" t="s">
        <v>558</v>
      </c>
      <c r="B1094" t="s">
        <v>525</v>
      </c>
      <c r="C1094" t="s">
        <v>526</v>
      </c>
      <c r="D1094" t="s">
        <v>557</v>
      </c>
      <c r="E1094" s="52">
        <v>43665</v>
      </c>
      <c r="F1094" s="52">
        <v>43666</v>
      </c>
      <c r="G1094">
        <v>7.7</v>
      </c>
      <c r="H1094">
        <v>329.25</v>
      </c>
      <c r="I1094">
        <f>PivotTables3!$G1094*PivotTables3!$H1094</f>
        <v>2535.2249999999999</v>
      </c>
    </row>
    <row r="1095" spans="1:9" x14ac:dyDescent="0.2">
      <c r="A1095" t="s">
        <v>550</v>
      </c>
      <c r="B1095" t="s">
        <v>529</v>
      </c>
      <c r="C1095" t="s">
        <v>526</v>
      </c>
      <c r="D1095" t="s">
        <v>549</v>
      </c>
      <c r="E1095" s="52">
        <v>43663</v>
      </c>
      <c r="F1095" s="52">
        <v>43667</v>
      </c>
      <c r="G1095">
        <v>5</v>
      </c>
      <c r="H1095">
        <v>154.94999999999999</v>
      </c>
      <c r="I1095">
        <f>PivotTables3!$G1095*PivotTables3!$H1095</f>
        <v>774.75</v>
      </c>
    </row>
    <row r="1096" spans="1:9" x14ac:dyDescent="0.2">
      <c r="A1096" t="s">
        <v>590</v>
      </c>
      <c r="B1096" t="s">
        <v>533</v>
      </c>
      <c r="C1096" t="s">
        <v>551</v>
      </c>
      <c r="D1096" t="s">
        <v>531</v>
      </c>
      <c r="E1096" s="52">
        <v>43630</v>
      </c>
      <c r="F1096" s="52">
        <v>43633</v>
      </c>
      <c r="G1096">
        <v>19.8</v>
      </c>
      <c r="H1096">
        <v>299</v>
      </c>
      <c r="I1096">
        <f>PivotTables3!$G1096*PivotTables3!$H1096</f>
        <v>5920.2</v>
      </c>
    </row>
    <row r="1097" spans="1:9" x14ac:dyDescent="0.2">
      <c r="A1097" t="s">
        <v>583</v>
      </c>
      <c r="B1097" t="s">
        <v>529</v>
      </c>
      <c r="C1097" t="s">
        <v>537</v>
      </c>
      <c r="D1097" t="s">
        <v>566</v>
      </c>
      <c r="E1097" s="52">
        <v>43664</v>
      </c>
      <c r="F1097" s="52">
        <v>43664</v>
      </c>
      <c r="G1097">
        <v>20.2</v>
      </c>
      <c r="H1097">
        <v>325</v>
      </c>
      <c r="I1097">
        <f>PivotTables3!$G1097*PivotTables3!$H1097</f>
        <v>6565</v>
      </c>
    </row>
    <row r="1098" spans="1:9" x14ac:dyDescent="0.2">
      <c r="A1098" t="s">
        <v>524</v>
      </c>
      <c r="B1098" t="s">
        <v>529</v>
      </c>
      <c r="C1098" t="s">
        <v>562</v>
      </c>
      <c r="D1098" t="s">
        <v>527</v>
      </c>
      <c r="E1098" s="52">
        <v>43735</v>
      </c>
      <c r="F1098" s="52">
        <v>43739</v>
      </c>
      <c r="G1098">
        <v>20.8</v>
      </c>
      <c r="H1098">
        <v>99.99</v>
      </c>
      <c r="I1098">
        <f>PivotTables3!$G1098*PivotTables3!$H1098</f>
        <v>2079.7919999999999</v>
      </c>
    </row>
    <row r="1099" spans="1:9" x14ac:dyDescent="0.2">
      <c r="A1099" t="s">
        <v>563</v>
      </c>
      <c r="B1099" t="s">
        <v>536</v>
      </c>
      <c r="C1099" t="s">
        <v>526</v>
      </c>
      <c r="D1099" t="s">
        <v>531</v>
      </c>
      <c r="E1099" s="52">
        <v>43566</v>
      </c>
      <c r="F1099" s="52">
        <v>43569</v>
      </c>
      <c r="G1099">
        <v>14.2</v>
      </c>
      <c r="H1099">
        <v>299</v>
      </c>
      <c r="I1099">
        <f>PivotTables3!$G1099*PivotTables3!$H1099</f>
        <v>4245.8</v>
      </c>
    </row>
    <row r="1100" spans="1:9" x14ac:dyDescent="0.2">
      <c r="A1100" t="s">
        <v>578</v>
      </c>
      <c r="B1100" t="s">
        <v>536</v>
      </c>
      <c r="C1100" t="s">
        <v>548</v>
      </c>
      <c r="D1100" t="s">
        <v>543</v>
      </c>
      <c r="E1100" s="52">
        <v>43686</v>
      </c>
      <c r="F1100" s="52">
        <v>43687</v>
      </c>
      <c r="G1100">
        <v>23.6</v>
      </c>
      <c r="H1100">
        <v>285.99</v>
      </c>
      <c r="I1100">
        <f>PivotTables3!$G1100*PivotTables3!$H1100</f>
        <v>6749.3640000000005</v>
      </c>
    </row>
    <row r="1101" spans="1:9" x14ac:dyDescent="0.2">
      <c r="A1101" t="s">
        <v>552</v>
      </c>
      <c r="B1101" t="s">
        <v>540</v>
      </c>
      <c r="C1101" t="s">
        <v>530</v>
      </c>
      <c r="D1101" t="s">
        <v>566</v>
      </c>
      <c r="E1101" s="52">
        <v>43697</v>
      </c>
      <c r="F1101" s="52">
        <v>43701</v>
      </c>
      <c r="G1101">
        <v>19.399999999999999</v>
      </c>
      <c r="H1101">
        <v>325</v>
      </c>
      <c r="I1101">
        <f>PivotTables3!$G1101*PivotTables3!$H1101</f>
        <v>6304.9999999999991</v>
      </c>
    </row>
    <row r="1102" spans="1:9" x14ac:dyDescent="0.2">
      <c r="A1102" t="s">
        <v>575</v>
      </c>
      <c r="B1102" t="s">
        <v>533</v>
      </c>
      <c r="C1102" t="s">
        <v>548</v>
      </c>
      <c r="D1102" t="s">
        <v>538</v>
      </c>
      <c r="E1102" s="52">
        <v>43589</v>
      </c>
      <c r="F1102" s="52">
        <v>43590</v>
      </c>
      <c r="G1102">
        <v>12.4</v>
      </c>
      <c r="H1102">
        <v>295.19</v>
      </c>
      <c r="I1102">
        <f>PivotTables3!$G1102*PivotTables3!$H1102</f>
        <v>3660.3560000000002</v>
      </c>
    </row>
    <row r="1103" spans="1:9" x14ac:dyDescent="0.2">
      <c r="A1103" t="s">
        <v>617</v>
      </c>
      <c r="B1103" t="s">
        <v>525</v>
      </c>
      <c r="C1103" t="s">
        <v>548</v>
      </c>
      <c r="D1103" t="s">
        <v>527</v>
      </c>
      <c r="E1103" s="52">
        <v>43534</v>
      </c>
      <c r="F1103" s="52">
        <v>43535</v>
      </c>
      <c r="G1103">
        <v>10.3</v>
      </c>
      <c r="H1103">
        <v>99.99</v>
      </c>
      <c r="I1103">
        <f>PivotTables3!$G1103*PivotTables3!$H1103</f>
        <v>1029.8969999999999</v>
      </c>
    </row>
    <row r="1104" spans="1:9" x14ac:dyDescent="0.2">
      <c r="A1104" t="s">
        <v>552</v>
      </c>
      <c r="B1104" t="s">
        <v>533</v>
      </c>
      <c r="C1104" t="s">
        <v>553</v>
      </c>
      <c r="D1104" t="s">
        <v>531</v>
      </c>
      <c r="E1104" s="52">
        <v>43750</v>
      </c>
      <c r="F1104" s="52">
        <v>43751</v>
      </c>
      <c r="G1104">
        <v>15</v>
      </c>
      <c r="H1104">
        <v>299</v>
      </c>
      <c r="I1104">
        <f>PivotTables3!$G1104*PivotTables3!$H1104</f>
        <v>4485</v>
      </c>
    </row>
    <row r="1105" spans="1:9" x14ac:dyDescent="0.2">
      <c r="A1105" t="s">
        <v>609</v>
      </c>
      <c r="B1105" t="s">
        <v>536</v>
      </c>
      <c r="C1105" t="s">
        <v>559</v>
      </c>
      <c r="D1105" t="s">
        <v>527</v>
      </c>
      <c r="E1105" s="52">
        <v>43654</v>
      </c>
      <c r="F1105" s="52">
        <v>43656</v>
      </c>
      <c r="G1105">
        <v>19.2</v>
      </c>
      <c r="H1105">
        <v>99.99</v>
      </c>
      <c r="I1105">
        <f>PivotTables3!$G1105*PivotTables3!$H1105</f>
        <v>1919.8079999999998</v>
      </c>
    </row>
    <row r="1106" spans="1:9" x14ac:dyDescent="0.2">
      <c r="A1106" t="s">
        <v>569</v>
      </c>
      <c r="B1106" t="s">
        <v>529</v>
      </c>
      <c r="C1106" t="s">
        <v>526</v>
      </c>
      <c r="D1106" t="s">
        <v>531</v>
      </c>
      <c r="E1106" s="52">
        <v>43577</v>
      </c>
      <c r="F1106" s="52">
        <v>43583</v>
      </c>
      <c r="G1106">
        <v>14.3</v>
      </c>
      <c r="H1106">
        <v>299</v>
      </c>
      <c r="I1106">
        <f>PivotTables3!$G1106*PivotTables3!$H1106</f>
        <v>4275.7</v>
      </c>
    </row>
    <row r="1107" spans="1:9" x14ac:dyDescent="0.2">
      <c r="A1107" t="s">
        <v>539</v>
      </c>
      <c r="B1107" t="s">
        <v>536</v>
      </c>
      <c r="C1107" t="s">
        <v>536</v>
      </c>
      <c r="D1107" t="s">
        <v>527</v>
      </c>
      <c r="E1107" s="52">
        <v>43758</v>
      </c>
      <c r="F1107" s="52">
        <v>43764</v>
      </c>
      <c r="G1107">
        <v>10.4</v>
      </c>
      <c r="H1107">
        <v>99.99</v>
      </c>
      <c r="I1107">
        <f>PivotTables3!$G1107*PivotTables3!$H1107</f>
        <v>1039.896</v>
      </c>
    </row>
    <row r="1108" spans="1:9" x14ac:dyDescent="0.2">
      <c r="A1108" t="s">
        <v>563</v>
      </c>
      <c r="B1108" t="s">
        <v>525</v>
      </c>
      <c r="C1108" t="s">
        <v>562</v>
      </c>
      <c r="D1108" t="s">
        <v>531</v>
      </c>
      <c r="E1108" s="52">
        <v>43818</v>
      </c>
      <c r="F1108" s="52">
        <v>43821</v>
      </c>
      <c r="G1108">
        <v>17.399999999999999</v>
      </c>
      <c r="H1108">
        <v>299</v>
      </c>
      <c r="I1108">
        <f>PivotTables3!$G1108*PivotTables3!$H1108</f>
        <v>5202.5999999999995</v>
      </c>
    </row>
    <row r="1109" spans="1:9" x14ac:dyDescent="0.2">
      <c r="A1109" t="s">
        <v>547</v>
      </c>
      <c r="B1109" t="s">
        <v>525</v>
      </c>
      <c r="C1109" t="s">
        <v>551</v>
      </c>
      <c r="D1109" t="s">
        <v>566</v>
      </c>
      <c r="E1109" s="52">
        <v>43721</v>
      </c>
      <c r="F1109" s="52">
        <v>43722</v>
      </c>
      <c r="G1109">
        <v>16.7</v>
      </c>
      <c r="H1109">
        <v>325</v>
      </c>
      <c r="I1109">
        <f>PivotTables3!$G1109*PivotTables3!$H1109</f>
        <v>5427.5</v>
      </c>
    </row>
    <row r="1110" spans="1:9" x14ac:dyDescent="0.2">
      <c r="A1110" t="s">
        <v>600</v>
      </c>
      <c r="B1110" t="s">
        <v>525</v>
      </c>
      <c r="C1110" t="s">
        <v>530</v>
      </c>
      <c r="D1110" t="s">
        <v>543</v>
      </c>
      <c r="E1110" s="52">
        <v>43675</v>
      </c>
      <c r="F1110" s="52">
        <v>43681</v>
      </c>
      <c r="G1110">
        <v>7.8</v>
      </c>
      <c r="H1110">
        <v>285.99</v>
      </c>
      <c r="I1110">
        <f>PivotTables3!$G1110*PivotTables3!$H1110</f>
        <v>2230.7220000000002</v>
      </c>
    </row>
    <row r="1111" spans="1:9" x14ac:dyDescent="0.2">
      <c r="A1111" t="s">
        <v>558</v>
      </c>
      <c r="B1111" t="s">
        <v>536</v>
      </c>
      <c r="C1111" t="s">
        <v>553</v>
      </c>
      <c r="D1111" t="s">
        <v>543</v>
      </c>
      <c r="E1111" s="52">
        <v>43561</v>
      </c>
      <c r="F1111" s="52">
        <v>43565</v>
      </c>
      <c r="G1111">
        <v>20.399999999999999</v>
      </c>
      <c r="H1111">
        <v>285.99</v>
      </c>
      <c r="I1111">
        <f>PivotTables3!$G1111*PivotTables3!$H1111</f>
        <v>5834.1959999999999</v>
      </c>
    </row>
    <row r="1112" spans="1:9" x14ac:dyDescent="0.2">
      <c r="A1112" t="s">
        <v>599</v>
      </c>
      <c r="B1112" t="s">
        <v>533</v>
      </c>
      <c r="C1112" t="s">
        <v>530</v>
      </c>
      <c r="D1112" t="s">
        <v>534</v>
      </c>
      <c r="E1112" s="52">
        <v>43517</v>
      </c>
      <c r="F1112" s="52">
        <v>43517</v>
      </c>
      <c r="G1112">
        <v>13.8</v>
      </c>
      <c r="H1112">
        <v>349</v>
      </c>
      <c r="I1112">
        <f>PivotTables3!$G1112*PivotTables3!$H1112</f>
        <v>4816.2</v>
      </c>
    </row>
    <row r="1113" spans="1:9" x14ac:dyDescent="0.2">
      <c r="A1113" t="s">
        <v>607</v>
      </c>
      <c r="B1113" t="s">
        <v>536</v>
      </c>
      <c r="C1113" t="s">
        <v>553</v>
      </c>
      <c r="D1113" t="s">
        <v>527</v>
      </c>
      <c r="E1113" s="52">
        <v>43709</v>
      </c>
      <c r="F1113" s="52">
        <v>43711</v>
      </c>
      <c r="G1113">
        <v>11.7</v>
      </c>
      <c r="H1113">
        <v>99.99</v>
      </c>
      <c r="I1113">
        <f>PivotTables3!$G1113*PivotTables3!$H1113</f>
        <v>1169.8829999999998</v>
      </c>
    </row>
    <row r="1114" spans="1:9" x14ac:dyDescent="0.2">
      <c r="A1114" t="s">
        <v>547</v>
      </c>
      <c r="B1114" t="s">
        <v>533</v>
      </c>
      <c r="C1114" t="s">
        <v>548</v>
      </c>
      <c r="D1114" t="s">
        <v>557</v>
      </c>
      <c r="E1114" s="52">
        <v>43473</v>
      </c>
      <c r="F1114" s="52">
        <v>43473</v>
      </c>
      <c r="G1114">
        <v>14.3</v>
      </c>
      <c r="H1114">
        <v>329.25</v>
      </c>
      <c r="I1114">
        <f>PivotTables3!$G1114*PivotTables3!$H1114</f>
        <v>4708.2750000000005</v>
      </c>
    </row>
    <row r="1115" spans="1:9" x14ac:dyDescent="0.2">
      <c r="A1115" t="s">
        <v>611</v>
      </c>
      <c r="B1115" t="s">
        <v>525</v>
      </c>
      <c r="C1115" t="s">
        <v>530</v>
      </c>
      <c r="D1115" t="s">
        <v>557</v>
      </c>
      <c r="E1115" s="52">
        <v>43681</v>
      </c>
      <c r="F1115" s="52">
        <v>43681</v>
      </c>
      <c r="G1115">
        <v>20.3</v>
      </c>
      <c r="H1115">
        <v>329.25</v>
      </c>
      <c r="I1115">
        <f>PivotTables3!$G1115*PivotTables3!$H1115</f>
        <v>6683.7750000000005</v>
      </c>
    </row>
    <row r="1116" spans="1:9" x14ac:dyDescent="0.2">
      <c r="A1116" t="s">
        <v>606</v>
      </c>
      <c r="B1116" t="s">
        <v>533</v>
      </c>
      <c r="C1116" t="s">
        <v>526</v>
      </c>
      <c r="D1116" t="s">
        <v>538</v>
      </c>
      <c r="E1116" s="52">
        <v>43507</v>
      </c>
      <c r="F1116" s="52">
        <v>43510</v>
      </c>
      <c r="G1116">
        <v>7</v>
      </c>
      <c r="H1116">
        <v>295.19</v>
      </c>
      <c r="I1116">
        <f>PivotTables3!$G1116*PivotTables3!$H1116</f>
        <v>2066.33</v>
      </c>
    </row>
    <row r="1117" spans="1:9" x14ac:dyDescent="0.2">
      <c r="A1117" t="s">
        <v>584</v>
      </c>
      <c r="B1117" t="s">
        <v>525</v>
      </c>
      <c r="C1117" t="s">
        <v>548</v>
      </c>
      <c r="D1117" t="s">
        <v>531</v>
      </c>
      <c r="E1117" s="52">
        <v>43795</v>
      </c>
      <c r="F1117" s="52">
        <v>43800</v>
      </c>
      <c r="G1117">
        <v>18.7</v>
      </c>
      <c r="H1117">
        <v>299</v>
      </c>
      <c r="I1117">
        <f>PivotTables3!$G1117*PivotTables3!$H1117</f>
        <v>5591.3</v>
      </c>
    </row>
    <row r="1118" spans="1:9" x14ac:dyDescent="0.2">
      <c r="A1118" t="s">
        <v>564</v>
      </c>
      <c r="B1118" t="s">
        <v>529</v>
      </c>
      <c r="C1118" t="s">
        <v>526</v>
      </c>
      <c r="D1118" t="s">
        <v>538</v>
      </c>
      <c r="E1118" s="52">
        <v>43800</v>
      </c>
      <c r="F1118" s="52">
        <v>43804</v>
      </c>
      <c r="G1118">
        <v>16.3</v>
      </c>
      <c r="H1118">
        <v>295.19</v>
      </c>
      <c r="I1118">
        <f>PivotTables3!$G1118*PivotTables3!$H1118</f>
        <v>4811.5969999999998</v>
      </c>
    </row>
    <row r="1119" spans="1:9" x14ac:dyDescent="0.2">
      <c r="A1119" t="s">
        <v>581</v>
      </c>
      <c r="B1119" t="s">
        <v>529</v>
      </c>
      <c r="C1119" t="s">
        <v>536</v>
      </c>
      <c r="D1119" t="s">
        <v>541</v>
      </c>
      <c r="E1119" s="52">
        <v>43536</v>
      </c>
      <c r="F1119" s="52">
        <v>43541</v>
      </c>
      <c r="G1119">
        <v>23.3</v>
      </c>
      <c r="H1119">
        <v>134.99</v>
      </c>
      <c r="I1119">
        <f>PivotTables3!$G1119*PivotTables3!$H1119</f>
        <v>3145.2670000000003</v>
      </c>
    </row>
    <row r="1120" spans="1:9" x14ac:dyDescent="0.2">
      <c r="A1120" t="s">
        <v>539</v>
      </c>
      <c r="B1120" t="s">
        <v>533</v>
      </c>
      <c r="C1120" t="s">
        <v>559</v>
      </c>
      <c r="D1120" t="s">
        <v>534</v>
      </c>
      <c r="E1120" s="52">
        <v>43779</v>
      </c>
      <c r="F1120" s="52">
        <v>43779</v>
      </c>
      <c r="G1120">
        <v>6</v>
      </c>
      <c r="H1120">
        <v>349</v>
      </c>
      <c r="I1120">
        <f>PivotTables3!$G1120*PivotTables3!$H1120</f>
        <v>2094</v>
      </c>
    </row>
    <row r="1121" spans="1:9" x14ac:dyDescent="0.2">
      <c r="A1121" t="s">
        <v>555</v>
      </c>
      <c r="B1121" t="s">
        <v>533</v>
      </c>
      <c r="C1121" t="s">
        <v>537</v>
      </c>
      <c r="D1121" t="s">
        <v>541</v>
      </c>
      <c r="E1121" s="52">
        <v>43516</v>
      </c>
      <c r="F1121" s="52">
        <v>43516</v>
      </c>
      <c r="G1121">
        <v>25</v>
      </c>
      <c r="H1121">
        <v>134.99</v>
      </c>
      <c r="I1121">
        <f>PivotTables3!$G1121*PivotTables3!$H1121</f>
        <v>3374.75</v>
      </c>
    </row>
    <row r="1122" spans="1:9" x14ac:dyDescent="0.2">
      <c r="A1122" t="s">
        <v>573</v>
      </c>
      <c r="B1122" t="s">
        <v>529</v>
      </c>
      <c r="C1122" t="s">
        <v>526</v>
      </c>
      <c r="D1122" t="s">
        <v>549</v>
      </c>
      <c r="E1122" s="52">
        <v>43581</v>
      </c>
      <c r="F1122" s="52">
        <v>43585</v>
      </c>
      <c r="G1122">
        <v>10.4</v>
      </c>
      <c r="H1122">
        <v>154.94999999999999</v>
      </c>
      <c r="I1122">
        <f>PivotTables3!$G1122*PivotTables3!$H1122</f>
        <v>1611.48</v>
      </c>
    </row>
    <row r="1123" spans="1:9" x14ac:dyDescent="0.2">
      <c r="A1123" t="s">
        <v>620</v>
      </c>
      <c r="B1123" t="s">
        <v>525</v>
      </c>
      <c r="C1123" t="s">
        <v>559</v>
      </c>
      <c r="D1123" t="s">
        <v>557</v>
      </c>
      <c r="E1123" s="52">
        <v>43563</v>
      </c>
      <c r="F1123" s="52">
        <v>43568</v>
      </c>
      <c r="G1123">
        <v>21</v>
      </c>
      <c r="H1123">
        <v>329.25</v>
      </c>
      <c r="I1123">
        <f>PivotTables3!$G1123*PivotTables3!$H1123</f>
        <v>6914.25</v>
      </c>
    </row>
    <row r="1124" spans="1:9" x14ac:dyDescent="0.2">
      <c r="A1124" t="s">
        <v>580</v>
      </c>
      <c r="B1124" t="s">
        <v>533</v>
      </c>
      <c r="C1124" t="s">
        <v>562</v>
      </c>
      <c r="D1124" t="s">
        <v>543</v>
      </c>
      <c r="E1124" s="52">
        <v>43536</v>
      </c>
      <c r="F1124" s="52">
        <v>43539</v>
      </c>
      <c r="G1124">
        <v>8.6</v>
      </c>
      <c r="H1124">
        <v>285.99</v>
      </c>
      <c r="I1124">
        <f>PivotTables3!$G1124*PivotTables3!$H1124</f>
        <v>2459.5140000000001</v>
      </c>
    </row>
    <row r="1125" spans="1:9" x14ac:dyDescent="0.2">
      <c r="A1125" t="s">
        <v>528</v>
      </c>
      <c r="B1125" t="s">
        <v>533</v>
      </c>
      <c r="C1125" t="s">
        <v>553</v>
      </c>
      <c r="D1125" t="s">
        <v>531</v>
      </c>
      <c r="E1125" s="52">
        <v>43605</v>
      </c>
      <c r="F1125" s="52">
        <v>43605</v>
      </c>
      <c r="G1125">
        <v>13.6</v>
      </c>
      <c r="H1125">
        <v>299</v>
      </c>
      <c r="I1125">
        <f>PivotTables3!$G1125*PivotTables3!$H1125</f>
        <v>4066.4</v>
      </c>
    </row>
    <row r="1126" spans="1:9" x14ac:dyDescent="0.2">
      <c r="A1126" t="s">
        <v>581</v>
      </c>
      <c r="B1126" t="s">
        <v>525</v>
      </c>
      <c r="C1126" t="s">
        <v>562</v>
      </c>
      <c r="D1126" t="s">
        <v>538</v>
      </c>
      <c r="E1126" s="52">
        <v>43646</v>
      </c>
      <c r="F1126" s="52">
        <v>43647</v>
      </c>
      <c r="G1126">
        <v>20.7</v>
      </c>
      <c r="H1126">
        <v>295.19</v>
      </c>
      <c r="I1126">
        <f>PivotTables3!$G1126*PivotTables3!$H1126</f>
        <v>6110.433</v>
      </c>
    </row>
    <row r="1127" spans="1:9" x14ac:dyDescent="0.2">
      <c r="A1127" t="s">
        <v>587</v>
      </c>
      <c r="B1127" t="s">
        <v>540</v>
      </c>
      <c r="C1127" t="s">
        <v>553</v>
      </c>
      <c r="D1127" t="s">
        <v>549</v>
      </c>
      <c r="E1127" s="52">
        <v>43523</v>
      </c>
      <c r="F1127" s="52">
        <v>43523</v>
      </c>
      <c r="G1127">
        <v>20.3</v>
      </c>
      <c r="H1127">
        <v>154.94999999999999</v>
      </c>
      <c r="I1127">
        <f>PivotTables3!$G1127*PivotTables3!$H1127</f>
        <v>3145.4849999999997</v>
      </c>
    </row>
    <row r="1128" spans="1:9" x14ac:dyDescent="0.2">
      <c r="A1128" t="s">
        <v>545</v>
      </c>
      <c r="B1128" t="s">
        <v>533</v>
      </c>
      <c r="C1128" t="s">
        <v>551</v>
      </c>
      <c r="D1128" t="s">
        <v>534</v>
      </c>
      <c r="E1128" s="52">
        <v>43593</v>
      </c>
      <c r="F1128" s="52">
        <v>43595</v>
      </c>
      <c r="G1128">
        <v>7.9</v>
      </c>
      <c r="H1128">
        <v>349</v>
      </c>
      <c r="I1128">
        <f>PivotTables3!$G1128*PivotTables3!$H1128</f>
        <v>2757.1</v>
      </c>
    </row>
    <row r="1129" spans="1:9" x14ac:dyDescent="0.2">
      <c r="A1129" t="s">
        <v>615</v>
      </c>
      <c r="B1129" t="s">
        <v>529</v>
      </c>
      <c r="C1129" t="s">
        <v>548</v>
      </c>
      <c r="D1129" t="s">
        <v>527</v>
      </c>
      <c r="E1129" s="52">
        <v>43608</v>
      </c>
      <c r="F1129" s="52">
        <v>43609</v>
      </c>
      <c r="G1129">
        <v>6.9</v>
      </c>
      <c r="H1129">
        <v>99.99</v>
      </c>
      <c r="I1129">
        <f>PivotTables3!$G1129*PivotTables3!$H1129</f>
        <v>689.93100000000004</v>
      </c>
    </row>
    <row r="1130" spans="1:9" x14ac:dyDescent="0.2">
      <c r="A1130" t="s">
        <v>599</v>
      </c>
      <c r="B1130" t="s">
        <v>536</v>
      </c>
      <c r="C1130" t="s">
        <v>537</v>
      </c>
      <c r="D1130" t="s">
        <v>541</v>
      </c>
      <c r="E1130" s="52">
        <v>43811</v>
      </c>
      <c r="F1130" s="52">
        <v>43817</v>
      </c>
      <c r="G1130">
        <v>12.3</v>
      </c>
      <c r="H1130">
        <v>134.99</v>
      </c>
      <c r="I1130">
        <f>PivotTables3!$G1130*PivotTables3!$H1130</f>
        <v>1660.3770000000002</v>
      </c>
    </row>
    <row r="1131" spans="1:9" x14ac:dyDescent="0.2">
      <c r="A1131" t="s">
        <v>612</v>
      </c>
      <c r="B1131" t="s">
        <v>525</v>
      </c>
      <c r="C1131" t="s">
        <v>559</v>
      </c>
      <c r="D1131" t="s">
        <v>531</v>
      </c>
      <c r="E1131" s="52">
        <v>43767</v>
      </c>
      <c r="F1131" s="52">
        <v>43767</v>
      </c>
      <c r="G1131">
        <v>11.1</v>
      </c>
      <c r="H1131">
        <v>299</v>
      </c>
      <c r="I1131">
        <f>PivotTables3!$G1131*PivotTables3!$H1131</f>
        <v>3318.9</v>
      </c>
    </row>
    <row r="1132" spans="1:9" x14ac:dyDescent="0.2">
      <c r="A1132" t="s">
        <v>614</v>
      </c>
      <c r="B1132" t="s">
        <v>540</v>
      </c>
      <c r="C1132" t="s">
        <v>562</v>
      </c>
      <c r="D1132" t="s">
        <v>549</v>
      </c>
      <c r="E1132" s="52">
        <v>43588</v>
      </c>
      <c r="F1132" s="52">
        <v>43592</v>
      </c>
      <c r="G1132">
        <v>23.1</v>
      </c>
      <c r="H1132">
        <v>154.94999999999999</v>
      </c>
      <c r="I1132">
        <f>PivotTables3!$G1132*PivotTables3!$H1132</f>
        <v>3579.3449999999998</v>
      </c>
    </row>
    <row r="1133" spans="1:9" x14ac:dyDescent="0.2">
      <c r="A1133" t="s">
        <v>576</v>
      </c>
      <c r="B1133" t="s">
        <v>536</v>
      </c>
      <c r="C1133" t="s">
        <v>559</v>
      </c>
      <c r="D1133" t="s">
        <v>531</v>
      </c>
      <c r="E1133" s="52">
        <v>43527</v>
      </c>
      <c r="F1133" s="52">
        <v>43532</v>
      </c>
      <c r="G1133">
        <v>11</v>
      </c>
      <c r="H1133">
        <v>299</v>
      </c>
      <c r="I1133">
        <f>PivotTables3!$G1133*PivotTables3!$H1133</f>
        <v>3289</v>
      </c>
    </row>
    <row r="1134" spans="1:9" x14ac:dyDescent="0.2">
      <c r="A1134" t="s">
        <v>579</v>
      </c>
      <c r="B1134" t="s">
        <v>536</v>
      </c>
      <c r="C1134" t="s">
        <v>536</v>
      </c>
      <c r="D1134" t="s">
        <v>527</v>
      </c>
      <c r="E1134" s="52">
        <v>43753</v>
      </c>
      <c r="F1134" s="52">
        <v>43756</v>
      </c>
      <c r="G1134">
        <v>23.9</v>
      </c>
      <c r="H1134">
        <v>99.99</v>
      </c>
      <c r="I1134">
        <f>PivotTables3!$G1134*PivotTables3!$H1134</f>
        <v>2389.7609999999995</v>
      </c>
    </row>
    <row r="1135" spans="1:9" x14ac:dyDescent="0.2">
      <c r="A1135" t="s">
        <v>589</v>
      </c>
      <c r="B1135" t="s">
        <v>529</v>
      </c>
      <c r="C1135" t="s">
        <v>551</v>
      </c>
      <c r="D1135" t="s">
        <v>534</v>
      </c>
      <c r="E1135" s="52">
        <v>43545</v>
      </c>
      <c r="F1135" s="52">
        <v>43549</v>
      </c>
      <c r="G1135">
        <v>15.1</v>
      </c>
      <c r="H1135">
        <v>349</v>
      </c>
      <c r="I1135">
        <f>PivotTables3!$G1135*PivotTables3!$H1135</f>
        <v>5269.9</v>
      </c>
    </row>
    <row r="1136" spans="1:9" x14ac:dyDescent="0.2">
      <c r="A1136" t="s">
        <v>619</v>
      </c>
      <c r="B1136" t="s">
        <v>533</v>
      </c>
      <c r="C1136" t="s">
        <v>530</v>
      </c>
      <c r="D1136" t="s">
        <v>557</v>
      </c>
      <c r="E1136" s="52">
        <v>43498</v>
      </c>
      <c r="F1136" s="52">
        <v>43504</v>
      </c>
      <c r="G1136">
        <v>22.1</v>
      </c>
      <c r="H1136">
        <v>329.25</v>
      </c>
      <c r="I1136">
        <f>PivotTables3!$G1136*PivotTables3!$H1136</f>
        <v>7276.4250000000002</v>
      </c>
    </row>
    <row r="1137" spans="1:9" x14ac:dyDescent="0.2">
      <c r="A1137" t="s">
        <v>580</v>
      </c>
      <c r="B1137" t="s">
        <v>529</v>
      </c>
      <c r="C1137" t="s">
        <v>551</v>
      </c>
      <c r="D1137" t="s">
        <v>534</v>
      </c>
      <c r="E1137" s="52">
        <v>43473</v>
      </c>
      <c r="F1137" s="52">
        <v>43474</v>
      </c>
      <c r="G1137">
        <v>21.1</v>
      </c>
      <c r="H1137">
        <v>349</v>
      </c>
      <c r="I1137">
        <f>PivotTables3!$G1137*PivotTables3!$H1137</f>
        <v>7363.9000000000005</v>
      </c>
    </row>
    <row r="1138" spans="1:9" x14ac:dyDescent="0.2">
      <c r="A1138" t="s">
        <v>571</v>
      </c>
      <c r="B1138" t="s">
        <v>533</v>
      </c>
      <c r="C1138" t="s">
        <v>551</v>
      </c>
      <c r="D1138" t="s">
        <v>541</v>
      </c>
      <c r="E1138" s="52">
        <v>43533</v>
      </c>
      <c r="F1138" s="52">
        <v>43533</v>
      </c>
      <c r="G1138">
        <v>9.1</v>
      </c>
      <c r="H1138">
        <v>134.99</v>
      </c>
      <c r="I1138">
        <f>PivotTables3!$G1138*PivotTables3!$H1138</f>
        <v>1228.4090000000001</v>
      </c>
    </row>
    <row r="1139" spans="1:9" x14ac:dyDescent="0.2">
      <c r="A1139" t="s">
        <v>573</v>
      </c>
      <c r="B1139" t="s">
        <v>529</v>
      </c>
      <c r="C1139" t="s">
        <v>548</v>
      </c>
      <c r="D1139" t="s">
        <v>541</v>
      </c>
      <c r="E1139" s="52">
        <v>43659</v>
      </c>
      <c r="F1139" s="52">
        <v>43660</v>
      </c>
      <c r="G1139">
        <v>17.7</v>
      </c>
      <c r="H1139">
        <v>134.99</v>
      </c>
      <c r="I1139">
        <f>PivotTables3!$G1139*PivotTables3!$H1139</f>
        <v>2389.3229999999999</v>
      </c>
    </row>
    <row r="1140" spans="1:9" x14ac:dyDescent="0.2">
      <c r="A1140" t="s">
        <v>563</v>
      </c>
      <c r="B1140" t="s">
        <v>525</v>
      </c>
      <c r="C1140" t="s">
        <v>526</v>
      </c>
      <c r="D1140" t="s">
        <v>557</v>
      </c>
      <c r="E1140" s="52">
        <v>43796</v>
      </c>
      <c r="F1140" s="52">
        <v>43798</v>
      </c>
      <c r="G1140">
        <v>11.8</v>
      </c>
      <c r="H1140">
        <v>329.25</v>
      </c>
      <c r="I1140">
        <f>PivotTables3!$G1140*PivotTables3!$H1140</f>
        <v>3885.15</v>
      </c>
    </row>
    <row r="1141" spans="1:9" x14ac:dyDescent="0.2">
      <c r="A1141" t="s">
        <v>606</v>
      </c>
      <c r="B1141" t="s">
        <v>536</v>
      </c>
      <c r="C1141" t="s">
        <v>553</v>
      </c>
      <c r="D1141" t="s">
        <v>557</v>
      </c>
      <c r="E1141" s="52">
        <v>43631</v>
      </c>
      <c r="F1141" s="52">
        <v>43635</v>
      </c>
      <c r="G1141">
        <v>5.6</v>
      </c>
      <c r="H1141">
        <v>329.25</v>
      </c>
      <c r="I1141">
        <f>PivotTables3!$G1141*PivotTables3!$H1141</f>
        <v>1843.8</v>
      </c>
    </row>
    <row r="1142" spans="1:9" x14ac:dyDescent="0.2">
      <c r="A1142" t="s">
        <v>587</v>
      </c>
      <c r="B1142" t="s">
        <v>525</v>
      </c>
      <c r="C1142" t="s">
        <v>553</v>
      </c>
      <c r="D1142" t="s">
        <v>538</v>
      </c>
      <c r="E1142" s="52">
        <v>43562</v>
      </c>
      <c r="F1142" s="52">
        <v>43565</v>
      </c>
      <c r="G1142">
        <v>20.100000000000001</v>
      </c>
      <c r="H1142">
        <v>295.19</v>
      </c>
      <c r="I1142">
        <f>PivotTables3!$G1142*PivotTables3!$H1142</f>
        <v>5933.3190000000004</v>
      </c>
    </row>
    <row r="1143" spans="1:9" x14ac:dyDescent="0.2">
      <c r="A1143" t="s">
        <v>574</v>
      </c>
      <c r="B1143" t="s">
        <v>529</v>
      </c>
      <c r="C1143" t="s">
        <v>562</v>
      </c>
      <c r="D1143" t="s">
        <v>549</v>
      </c>
      <c r="E1143" s="52">
        <v>43667</v>
      </c>
      <c r="F1143" s="52">
        <v>43667</v>
      </c>
      <c r="G1143">
        <v>14.7</v>
      </c>
      <c r="H1143">
        <v>154.94999999999999</v>
      </c>
      <c r="I1143">
        <f>PivotTables3!$G1143*PivotTables3!$H1143</f>
        <v>2277.7649999999999</v>
      </c>
    </row>
    <row r="1144" spans="1:9" x14ac:dyDescent="0.2">
      <c r="A1144" t="s">
        <v>606</v>
      </c>
      <c r="B1144" t="s">
        <v>536</v>
      </c>
      <c r="C1144" t="s">
        <v>536</v>
      </c>
      <c r="D1144" t="s">
        <v>549</v>
      </c>
      <c r="E1144" s="52">
        <v>43648</v>
      </c>
      <c r="F1144" s="52">
        <v>43653</v>
      </c>
      <c r="G1144">
        <v>13.5</v>
      </c>
      <c r="H1144">
        <v>154.94999999999999</v>
      </c>
      <c r="I1144">
        <f>PivotTables3!$G1144*PivotTables3!$H1144</f>
        <v>2091.8249999999998</v>
      </c>
    </row>
    <row r="1145" spans="1:9" x14ac:dyDescent="0.2">
      <c r="A1145" t="s">
        <v>573</v>
      </c>
      <c r="B1145" t="s">
        <v>525</v>
      </c>
      <c r="C1145" t="s">
        <v>553</v>
      </c>
      <c r="D1145" t="s">
        <v>557</v>
      </c>
      <c r="E1145" s="52">
        <v>43761</v>
      </c>
      <c r="F1145" s="52">
        <v>43765</v>
      </c>
      <c r="G1145">
        <v>5.5</v>
      </c>
      <c r="H1145">
        <v>329.25</v>
      </c>
      <c r="I1145">
        <f>PivotTables3!$G1145*PivotTables3!$H1145</f>
        <v>1810.875</v>
      </c>
    </row>
    <row r="1146" spans="1:9" x14ac:dyDescent="0.2">
      <c r="A1146" t="s">
        <v>576</v>
      </c>
      <c r="B1146" t="s">
        <v>536</v>
      </c>
      <c r="C1146" t="s">
        <v>530</v>
      </c>
      <c r="D1146" t="s">
        <v>549</v>
      </c>
      <c r="E1146" s="52">
        <v>43701</v>
      </c>
      <c r="F1146" s="52">
        <v>43703</v>
      </c>
      <c r="G1146">
        <v>15.3</v>
      </c>
      <c r="H1146">
        <v>154.94999999999999</v>
      </c>
      <c r="I1146">
        <f>PivotTables3!$G1146*PivotTables3!$H1146</f>
        <v>2370.7350000000001</v>
      </c>
    </row>
    <row r="1147" spans="1:9" x14ac:dyDescent="0.2">
      <c r="A1147" t="s">
        <v>544</v>
      </c>
      <c r="B1147" t="s">
        <v>540</v>
      </c>
      <c r="C1147" t="s">
        <v>553</v>
      </c>
      <c r="D1147" t="s">
        <v>534</v>
      </c>
      <c r="E1147" s="52">
        <v>43628</v>
      </c>
      <c r="F1147" s="52">
        <v>43632</v>
      </c>
      <c r="G1147">
        <v>21.1</v>
      </c>
      <c r="H1147">
        <v>349</v>
      </c>
      <c r="I1147">
        <f>PivotTables3!$G1147*PivotTables3!$H1147</f>
        <v>7363.9000000000005</v>
      </c>
    </row>
    <row r="1148" spans="1:9" x14ac:dyDescent="0.2">
      <c r="A1148" t="s">
        <v>584</v>
      </c>
      <c r="B1148" t="s">
        <v>540</v>
      </c>
      <c r="C1148" t="s">
        <v>559</v>
      </c>
      <c r="D1148" t="s">
        <v>549</v>
      </c>
      <c r="E1148" s="52">
        <v>43617</v>
      </c>
      <c r="F1148" s="52">
        <v>43622</v>
      </c>
      <c r="G1148">
        <v>12.6</v>
      </c>
      <c r="H1148">
        <v>154.94999999999999</v>
      </c>
      <c r="I1148">
        <f>PivotTables3!$G1148*PivotTables3!$H1148</f>
        <v>1952.37</v>
      </c>
    </row>
    <row r="1149" spans="1:9" x14ac:dyDescent="0.2">
      <c r="A1149" t="s">
        <v>580</v>
      </c>
      <c r="B1149" t="s">
        <v>536</v>
      </c>
      <c r="C1149" t="s">
        <v>548</v>
      </c>
      <c r="D1149" t="s">
        <v>534</v>
      </c>
      <c r="E1149" s="52">
        <v>43697</v>
      </c>
      <c r="F1149" s="52">
        <v>43701</v>
      </c>
      <c r="G1149">
        <v>12.4</v>
      </c>
      <c r="H1149">
        <v>349</v>
      </c>
      <c r="I1149">
        <f>PivotTables3!$G1149*PivotTables3!$H1149</f>
        <v>4327.6000000000004</v>
      </c>
    </row>
    <row r="1150" spans="1:9" x14ac:dyDescent="0.2">
      <c r="A1150" t="s">
        <v>592</v>
      </c>
      <c r="B1150" t="s">
        <v>525</v>
      </c>
      <c r="C1150" t="s">
        <v>536</v>
      </c>
      <c r="D1150" t="s">
        <v>541</v>
      </c>
      <c r="E1150" s="52">
        <v>43825</v>
      </c>
      <c r="F1150" s="52">
        <v>43830</v>
      </c>
      <c r="G1150">
        <v>22.3</v>
      </c>
      <c r="H1150">
        <v>134.99</v>
      </c>
      <c r="I1150">
        <f>PivotTables3!$G1150*PivotTables3!$H1150</f>
        <v>3010.2770000000005</v>
      </c>
    </row>
    <row r="1151" spans="1:9" x14ac:dyDescent="0.2">
      <c r="A1151" t="s">
        <v>609</v>
      </c>
      <c r="B1151" t="s">
        <v>525</v>
      </c>
      <c r="C1151" t="s">
        <v>551</v>
      </c>
      <c r="D1151" t="s">
        <v>541</v>
      </c>
      <c r="E1151" s="52">
        <v>43615</v>
      </c>
      <c r="F1151" s="52">
        <v>43620</v>
      </c>
      <c r="G1151">
        <v>15</v>
      </c>
      <c r="H1151">
        <v>134.99</v>
      </c>
      <c r="I1151">
        <f>PivotTables3!$G1151*PivotTables3!$H1151</f>
        <v>2024.8500000000001</v>
      </c>
    </row>
    <row r="1152" spans="1:9" x14ac:dyDescent="0.2">
      <c r="A1152" t="s">
        <v>590</v>
      </c>
      <c r="B1152" t="s">
        <v>525</v>
      </c>
      <c r="C1152" t="s">
        <v>526</v>
      </c>
      <c r="D1152" t="s">
        <v>531</v>
      </c>
      <c r="E1152" s="52">
        <v>43709</v>
      </c>
      <c r="F1152" s="52">
        <v>43713</v>
      </c>
      <c r="G1152">
        <v>17.5</v>
      </c>
      <c r="H1152">
        <v>299</v>
      </c>
      <c r="I1152">
        <f>PivotTables3!$G1152*PivotTables3!$H1152</f>
        <v>5232.5</v>
      </c>
    </row>
    <row r="1153" spans="1:9" x14ac:dyDescent="0.2">
      <c r="A1153" t="s">
        <v>554</v>
      </c>
      <c r="B1153" t="s">
        <v>533</v>
      </c>
      <c r="C1153" t="s">
        <v>548</v>
      </c>
      <c r="D1153" t="s">
        <v>549</v>
      </c>
      <c r="E1153" s="52">
        <v>43777</v>
      </c>
      <c r="F1153" s="52">
        <v>43783</v>
      </c>
      <c r="G1153">
        <v>12.7</v>
      </c>
      <c r="H1153">
        <v>154.94999999999999</v>
      </c>
      <c r="I1153">
        <f>PivotTables3!$G1153*PivotTables3!$H1153</f>
        <v>1967.8649999999998</v>
      </c>
    </row>
    <row r="1154" spans="1:9" x14ac:dyDescent="0.2">
      <c r="A1154" t="s">
        <v>570</v>
      </c>
      <c r="B1154" t="s">
        <v>536</v>
      </c>
      <c r="C1154" t="s">
        <v>562</v>
      </c>
      <c r="D1154" t="s">
        <v>549</v>
      </c>
      <c r="E1154" s="52">
        <v>43507</v>
      </c>
      <c r="F1154" s="52">
        <v>43512</v>
      </c>
      <c r="G1154">
        <v>21.5</v>
      </c>
      <c r="H1154">
        <v>154.94999999999999</v>
      </c>
      <c r="I1154">
        <f>PivotTables3!$G1154*PivotTables3!$H1154</f>
        <v>3331.4249999999997</v>
      </c>
    </row>
    <row r="1155" spans="1:9" x14ac:dyDescent="0.2">
      <c r="A1155" t="s">
        <v>621</v>
      </c>
      <c r="B1155" t="s">
        <v>536</v>
      </c>
      <c r="C1155" t="s">
        <v>553</v>
      </c>
      <c r="D1155" t="s">
        <v>557</v>
      </c>
      <c r="E1155" s="52">
        <v>43538</v>
      </c>
      <c r="F1155" s="52">
        <v>43544</v>
      </c>
      <c r="G1155">
        <v>15.4</v>
      </c>
      <c r="H1155">
        <v>329.25</v>
      </c>
      <c r="I1155">
        <f>PivotTables3!$G1155*PivotTables3!$H1155</f>
        <v>5070.45</v>
      </c>
    </row>
    <row r="1156" spans="1:9" x14ac:dyDescent="0.2">
      <c r="A1156" t="s">
        <v>591</v>
      </c>
      <c r="B1156" t="s">
        <v>525</v>
      </c>
      <c r="C1156" t="s">
        <v>536</v>
      </c>
      <c r="D1156" t="s">
        <v>549</v>
      </c>
      <c r="E1156" s="52">
        <v>43759</v>
      </c>
      <c r="F1156" s="52">
        <v>43763</v>
      </c>
      <c r="G1156">
        <v>8.8000000000000007</v>
      </c>
      <c r="H1156">
        <v>154.94999999999999</v>
      </c>
      <c r="I1156">
        <f>PivotTables3!$G1156*PivotTables3!$H1156</f>
        <v>1363.56</v>
      </c>
    </row>
    <row r="1157" spans="1:9" x14ac:dyDescent="0.2">
      <c r="A1157" t="s">
        <v>611</v>
      </c>
      <c r="B1157" t="s">
        <v>533</v>
      </c>
      <c r="C1157" t="s">
        <v>559</v>
      </c>
      <c r="D1157" t="s">
        <v>527</v>
      </c>
      <c r="E1157" s="52">
        <v>43664</v>
      </c>
      <c r="F1157" s="52">
        <v>43670</v>
      </c>
      <c r="G1157">
        <v>9</v>
      </c>
      <c r="H1157">
        <v>99.99</v>
      </c>
      <c r="I1157">
        <f>PivotTables3!$G1157*PivotTables3!$H1157</f>
        <v>899.91</v>
      </c>
    </row>
    <row r="1158" spans="1:9" x14ac:dyDescent="0.2">
      <c r="A1158" t="s">
        <v>545</v>
      </c>
      <c r="B1158" t="s">
        <v>536</v>
      </c>
      <c r="C1158" t="s">
        <v>537</v>
      </c>
      <c r="D1158" t="s">
        <v>527</v>
      </c>
      <c r="E1158" s="52">
        <v>43742</v>
      </c>
      <c r="F1158" s="52">
        <v>43746</v>
      </c>
      <c r="G1158">
        <v>15.1</v>
      </c>
      <c r="H1158">
        <v>99.99</v>
      </c>
      <c r="I1158">
        <f>PivotTables3!$G1158*PivotTables3!$H1158</f>
        <v>1509.8489999999999</v>
      </c>
    </row>
    <row r="1159" spans="1:9" x14ac:dyDescent="0.2">
      <c r="A1159" t="s">
        <v>574</v>
      </c>
      <c r="B1159" t="s">
        <v>529</v>
      </c>
      <c r="C1159" t="s">
        <v>562</v>
      </c>
      <c r="D1159" t="s">
        <v>549</v>
      </c>
      <c r="E1159" s="52">
        <v>43765</v>
      </c>
      <c r="F1159" s="52">
        <v>43766</v>
      </c>
      <c r="G1159">
        <v>10</v>
      </c>
      <c r="H1159">
        <v>154.94999999999999</v>
      </c>
      <c r="I1159">
        <f>PivotTables3!$G1159*PivotTables3!$H1159</f>
        <v>1549.5</v>
      </c>
    </row>
    <row r="1160" spans="1:9" x14ac:dyDescent="0.2">
      <c r="A1160" t="s">
        <v>605</v>
      </c>
      <c r="B1160" t="s">
        <v>529</v>
      </c>
      <c r="C1160" t="s">
        <v>537</v>
      </c>
      <c r="D1160" t="s">
        <v>566</v>
      </c>
      <c r="E1160" s="52">
        <v>43776</v>
      </c>
      <c r="F1160" s="52">
        <v>43781</v>
      </c>
      <c r="G1160">
        <v>5.0999999999999996</v>
      </c>
      <c r="H1160">
        <v>325</v>
      </c>
      <c r="I1160">
        <f>PivotTables3!$G1160*PivotTables3!$H1160</f>
        <v>1657.4999999999998</v>
      </c>
    </row>
    <row r="1161" spans="1:9" x14ac:dyDescent="0.2">
      <c r="A1161" t="s">
        <v>587</v>
      </c>
      <c r="B1161" t="s">
        <v>533</v>
      </c>
      <c r="C1161" t="s">
        <v>548</v>
      </c>
      <c r="D1161" t="s">
        <v>531</v>
      </c>
      <c r="E1161" s="52">
        <v>43691</v>
      </c>
      <c r="F1161" s="52">
        <v>43693</v>
      </c>
      <c r="G1161">
        <v>9.6</v>
      </c>
      <c r="H1161">
        <v>299</v>
      </c>
      <c r="I1161">
        <f>PivotTables3!$G1161*PivotTables3!$H1161</f>
        <v>2870.4</v>
      </c>
    </row>
    <row r="1162" spans="1:9" x14ac:dyDescent="0.2">
      <c r="A1162" t="s">
        <v>597</v>
      </c>
      <c r="B1162" t="s">
        <v>536</v>
      </c>
      <c r="C1162" t="s">
        <v>553</v>
      </c>
      <c r="D1162" t="s">
        <v>541</v>
      </c>
      <c r="E1162" s="52">
        <v>43650</v>
      </c>
      <c r="F1162" s="52">
        <v>43655</v>
      </c>
      <c r="G1162">
        <v>7.6</v>
      </c>
      <c r="H1162">
        <v>134.99</v>
      </c>
      <c r="I1162">
        <f>PivotTables3!$G1162*PivotTables3!$H1162</f>
        <v>1025.924</v>
      </c>
    </row>
    <row r="1163" spans="1:9" x14ac:dyDescent="0.2">
      <c r="A1163" t="s">
        <v>605</v>
      </c>
      <c r="B1163" t="s">
        <v>529</v>
      </c>
      <c r="C1163" t="s">
        <v>530</v>
      </c>
      <c r="D1163" t="s">
        <v>538</v>
      </c>
      <c r="E1163" s="52">
        <v>43801</v>
      </c>
      <c r="F1163" s="52">
        <v>43804</v>
      </c>
      <c r="G1163">
        <v>16.3</v>
      </c>
      <c r="H1163">
        <v>295.19</v>
      </c>
      <c r="I1163">
        <f>PivotTables3!$G1163*PivotTables3!$H1163</f>
        <v>4811.5969999999998</v>
      </c>
    </row>
    <row r="1164" spans="1:9" x14ac:dyDescent="0.2">
      <c r="A1164" t="s">
        <v>621</v>
      </c>
      <c r="B1164" t="s">
        <v>525</v>
      </c>
      <c r="C1164" t="s">
        <v>559</v>
      </c>
      <c r="D1164" t="s">
        <v>541</v>
      </c>
      <c r="E1164" s="52">
        <v>43543</v>
      </c>
      <c r="F1164" s="52">
        <v>43543</v>
      </c>
      <c r="G1164">
        <v>20.399999999999999</v>
      </c>
      <c r="H1164">
        <v>134.99</v>
      </c>
      <c r="I1164">
        <f>PivotTables3!$G1164*PivotTables3!$H1164</f>
        <v>2753.7959999999998</v>
      </c>
    </row>
    <row r="1165" spans="1:9" x14ac:dyDescent="0.2">
      <c r="A1165" t="s">
        <v>619</v>
      </c>
      <c r="B1165" t="s">
        <v>540</v>
      </c>
      <c r="C1165" t="s">
        <v>530</v>
      </c>
      <c r="D1165" t="s">
        <v>566</v>
      </c>
      <c r="E1165" s="52">
        <v>43602</v>
      </c>
      <c r="F1165" s="52">
        <v>43606</v>
      </c>
      <c r="G1165">
        <v>21.4</v>
      </c>
      <c r="H1165">
        <v>325</v>
      </c>
      <c r="I1165">
        <f>PivotTables3!$G1165*PivotTables3!$H1165</f>
        <v>6954.9999999999991</v>
      </c>
    </row>
    <row r="1166" spans="1:9" x14ac:dyDescent="0.2">
      <c r="A1166" t="s">
        <v>612</v>
      </c>
      <c r="B1166" t="s">
        <v>536</v>
      </c>
      <c r="C1166" t="s">
        <v>548</v>
      </c>
      <c r="D1166" t="s">
        <v>543</v>
      </c>
      <c r="E1166" s="52">
        <v>43614</v>
      </c>
      <c r="F1166" s="52">
        <v>43616</v>
      </c>
      <c r="G1166">
        <v>18.7</v>
      </c>
      <c r="H1166">
        <v>285.99</v>
      </c>
      <c r="I1166">
        <f>PivotTables3!$G1166*PivotTables3!$H1166</f>
        <v>5348.0129999999999</v>
      </c>
    </row>
    <row r="1167" spans="1:9" x14ac:dyDescent="0.2">
      <c r="A1167" t="s">
        <v>620</v>
      </c>
      <c r="B1167" t="s">
        <v>536</v>
      </c>
      <c r="C1167" t="s">
        <v>537</v>
      </c>
      <c r="D1167" t="s">
        <v>543</v>
      </c>
      <c r="E1167" s="52">
        <v>43552</v>
      </c>
      <c r="F1167" s="52">
        <v>43558</v>
      </c>
      <c r="G1167">
        <v>23</v>
      </c>
      <c r="H1167">
        <v>285.99</v>
      </c>
      <c r="I1167">
        <f>PivotTables3!$G1167*PivotTables3!$H1167</f>
        <v>6577.77</v>
      </c>
    </row>
    <row r="1168" spans="1:9" x14ac:dyDescent="0.2">
      <c r="A1168" t="s">
        <v>524</v>
      </c>
      <c r="B1168" t="s">
        <v>533</v>
      </c>
      <c r="C1168" t="s">
        <v>530</v>
      </c>
      <c r="D1168" t="s">
        <v>531</v>
      </c>
      <c r="E1168" s="52">
        <v>43763</v>
      </c>
      <c r="F1168" s="52">
        <v>43767</v>
      </c>
      <c r="G1168">
        <v>13.8</v>
      </c>
      <c r="H1168">
        <v>299</v>
      </c>
      <c r="I1168">
        <f>PivotTables3!$G1168*PivotTables3!$H1168</f>
        <v>4126.2</v>
      </c>
    </row>
    <row r="1169" spans="1:9" x14ac:dyDescent="0.2">
      <c r="A1169" t="s">
        <v>583</v>
      </c>
      <c r="B1169" t="s">
        <v>536</v>
      </c>
      <c r="C1169" t="s">
        <v>559</v>
      </c>
      <c r="D1169" t="s">
        <v>557</v>
      </c>
      <c r="E1169" s="52">
        <v>43742</v>
      </c>
      <c r="F1169" s="52">
        <v>43742</v>
      </c>
      <c r="G1169">
        <v>24.7</v>
      </c>
      <c r="H1169">
        <v>329.25</v>
      </c>
      <c r="I1169">
        <f>PivotTables3!$G1169*PivotTables3!$H1169</f>
        <v>8132.4749999999995</v>
      </c>
    </row>
    <row r="1170" spans="1:9" x14ac:dyDescent="0.2">
      <c r="A1170" t="s">
        <v>552</v>
      </c>
      <c r="B1170" t="s">
        <v>540</v>
      </c>
      <c r="C1170" t="s">
        <v>526</v>
      </c>
      <c r="D1170" t="s">
        <v>538</v>
      </c>
      <c r="E1170" s="52">
        <v>43513</v>
      </c>
      <c r="F1170" s="52">
        <v>43514</v>
      </c>
      <c r="G1170">
        <v>23.7</v>
      </c>
      <c r="H1170">
        <v>295.19</v>
      </c>
      <c r="I1170">
        <f>PivotTables3!$G1170*PivotTables3!$H1170</f>
        <v>6996.0029999999997</v>
      </c>
    </row>
    <row r="1171" spans="1:9" x14ac:dyDescent="0.2">
      <c r="A1171" t="s">
        <v>603</v>
      </c>
      <c r="B1171" t="s">
        <v>533</v>
      </c>
      <c r="C1171" t="s">
        <v>537</v>
      </c>
      <c r="D1171" t="s">
        <v>557</v>
      </c>
      <c r="E1171" s="52">
        <v>43616</v>
      </c>
      <c r="F1171" s="52">
        <v>43616</v>
      </c>
      <c r="G1171">
        <v>22.6</v>
      </c>
      <c r="H1171">
        <v>329.25</v>
      </c>
      <c r="I1171">
        <f>PivotTables3!$G1171*PivotTables3!$H1171</f>
        <v>7441.05</v>
      </c>
    </row>
    <row r="1172" spans="1:9" x14ac:dyDescent="0.2">
      <c r="A1172" t="s">
        <v>570</v>
      </c>
      <c r="B1172" t="s">
        <v>529</v>
      </c>
      <c r="C1172" t="s">
        <v>548</v>
      </c>
      <c r="D1172" t="s">
        <v>541</v>
      </c>
      <c r="E1172" s="52">
        <v>43632</v>
      </c>
      <c r="F1172" s="52">
        <v>43633</v>
      </c>
      <c r="G1172">
        <v>16</v>
      </c>
      <c r="H1172">
        <v>134.99</v>
      </c>
      <c r="I1172">
        <f>PivotTables3!$G1172*PivotTables3!$H1172</f>
        <v>2159.84</v>
      </c>
    </row>
    <row r="1173" spans="1:9" x14ac:dyDescent="0.2">
      <c r="A1173" t="s">
        <v>570</v>
      </c>
      <c r="B1173" t="s">
        <v>529</v>
      </c>
      <c r="C1173" t="s">
        <v>536</v>
      </c>
      <c r="D1173" t="s">
        <v>549</v>
      </c>
      <c r="E1173" s="52">
        <v>43659</v>
      </c>
      <c r="F1173" s="52">
        <v>43665</v>
      </c>
      <c r="G1173">
        <v>8.1</v>
      </c>
      <c r="H1173">
        <v>154.94999999999999</v>
      </c>
      <c r="I1173">
        <f>PivotTables3!$G1173*PivotTables3!$H1173</f>
        <v>1255.0949999999998</v>
      </c>
    </row>
    <row r="1174" spans="1:9" x14ac:dyDescent="0.2">
      <c r="A1174" t="s">
        <v>572</v>
      </c>
      <c r="B1174" t="s">
        <v>536</v>
      </c>
      <c r="C1174" t="s">
        <v>553</v>
      </c>
      <c r="D1174" t="s">
        <v>543</v>
      </c>
      <c r="E1174" s="52">
        <v>43711</v>
      </c>
      <c r="F1174" s="52">
        <v>43716</v>
      </c>
      <c r="G1174">
        <v>19.3</v>
      </c>
      <c r="H1174">
        <v>285.99</v>
      </c>
      <c r="I1174">
        <f>PivotTables3!$G1174*PivotTables3!$H1174</f>
        <v>5519.607</v>
      </c>
    </row>
    <row r="1175" spans="1:9" x14ac:dyDescent="0.2">
      <c r="A1175" t="s">
        <v>591</v>
      </c>
      <c r="B1175" t="s">
        <v>536</v>
      </c>
      <c r="C1175" t="s">
        <v>559</v>
      </c>
      <c r="D1175" t="s">
        <v>538</v>
      </c>
      <c r="E1175" s="52">
        <v>43472</v>
      </c>
      <c r="F1175" s="52">
        <v>43474</v>
      </c>
      <c r="G1175">
        <v>20.100000000000001</v>
      </c>
      <c r="H1175">
        <v>295.19</v>
      </c>
      <c r="I1175">
        <f>PivotTables3!$G1175*PivotTables3!$H1175</f>
        <v>5933.3190000000004</v>
      </c>
    </row>
    <row r="1176" spans="1:9" x14ac:dyDescent="0.2">
      <c r="A1176" t="s">
        <v>603</v>
      </c>
      <c r="B1176" t="s">
        <v>525</v>
      </c>
      <c r="C1176" t="s">
        <v>530</v>
      </c>
      <c r="D1176" t="s">
        <v>541</v>
      </c>
      <c r="E1176" s="52">
        <v>43561</v>
      </c>
      <c r="F1176" s="52">
        <v>43561</v>
      </c>
      <c r="G1176">
        <v>20.2</v>
      </c>
      <c r="H1176">
        <v>134.99</v>
      </c>
      <c r="I1176">
        <f>PivotTables3!$G1176*PivotTables3!$H1176</f>
        <v>2726.7980000000002</v>
      </c>
    </row>
    <row r="1177" spans="1:9" x14ac:dyDescent="0.2">
      <c r="A1177" t="s">
        <v>552</v>
      </c>
      <c r="B1177" t="s">
        <v>536</v>
      </c>
      <c r="C1177" t="s">
        <v>530</v>
      </c>
      <c r="D1177" t="s">
        <v>557</v>
      </c>
      <c r="E1177" s="52">
        <v>43734</v>
      </c>
      <c r="F1177" s="52">
        <v>43739</v>
      </c>
      <c r="G1177">
        <v>21.6</v>
      </c>
      <c r="H1177">
        <v>329.25</v>
      </c>
      <c r="I1177">
        <f>PivotTables3!$G1177*PivotTables3!$H1177</f>
        <v>7111.8</v>
      </c>
    </row>
    <row r="1178" spans="1:9" x14ac:dyDescent="0.2">
      <c r="A1178" t="s">
        <v>587</v>
      </c>
      <c r="B1178" t="s">
        <v>536</v>
      </c>
      <c r="C1178" t="s">
        <v>553</v>
      </c>
      <c r="D1178" t="s">
        <v>543</v>
      </c>
      <c r="E1178" s="52">
        <v>43783</v>
      </c>
      <c r="F1178" s="52">
        <v>43788</v>
      </c>
      <c r="G1178">
        <v>21</v>
      </c>
      <c r="H1178">
        <v>285.99</v>
      </c>
      <c r="I1178">
        <f>PivotTables3!$G1178*PivotTables3!$H1178</f>
        <v>6005.79</v>
      </c>
    </row>
    <row r="1179" spans="1:9" x14ac:dyDescent="0.2">
      <c r="A1179" t="s">
        <v>587</v>
      </c>
      <c r="B1179" t="s">
        <v>525</v>
      </c>
      <c r="C1179" t="s">
        <v>526</v>
      </c>
      <c r="D1179" t="s">
        <v>557</v>
      </c>
      <c r="E1179" s="52">
        <v>43561</v>
      </c>
      <c r="F1179" s="52">
        <v>43562</v>
      </c>
      <c r="G1179">
        <v>21.2</v>
      </c>
      <c r="H1179">
        <v>329.25</v>
      </c>
      <c r="I1179">
        <f>PivotTables3!$G1179*PivotTables3!$H1179</f>
        <v>6980.0999999999995</v>
      </c>
    </row>
    <row r="1180" spans="1:9" x14ac:dyDescent="0.2">
      <c r="A1180" t="s">
        <v>619</v>
      </c>
      <c r="B1180" t="s">
        <v>536</v>
      </c>
      <c r="C1180" t="s">
        <v>548</v>
      </c>
      <c r="D1180" t="s">
        <v>557</v>
      </c>
      <c r="E1180" s="52">
        <v>43481</v>
      </c>
      <c r="F1180" s="52">
        <v>43483</v>
      </c>
      <c r="G1180">
        <v>15.4</v>
      </c>
      <c r="H1180">
        <v>329.25</v>
      </c>
      <c r="I1180">
        <f>PivotTables3!$G1180*PivotTables3!$H1180</f>
        <v>5070.45</v>
      </c>
    </row>
    <row r="1181" spans="1:9" x14ac:dyDescent="0.2">
      <c r="A1181" t="s">
        <v>604</v>
      </c>
      <c r="B1181" t="s">
        <v>533</v>
      </c>
      <c r="C1181" t="s">
        <v>553</v>
      </c>
      <c r="D1181" t="s">
        <v>538</v>
      </c>
      <c r="E1181" s="52">
        <v>43586</v>
      </c>
      <c r="F1181" s="52">
        <v>43588</v>
      </c>
      <c r="G1181">
        <v>16.3</v>
      </c>
      <c r="H1181">
        <v>295.19</v>
      </c>
      <c r="I1181">
        <f>PivotTables3!$G1181*PivotTables3!$H1181</f>
        <v>4811.5969999999998</v>
      </c>
    </row>
    <row r="1182" spans="1:9" x14ac:dyDescent="0.2">
      <c r="A1182" t="s">
        <v>608</v>
      </c>
      <c r="B1182" t="s">
        <v>525</v>
      </c>
      <c r="C1182" t="s">
        <v>548</v>
      </c>
      <c r="D1182" t="s">
        <v>538</v>
      </c>
      <c r="E1182" s="52">
        <v>43810</v>
      </c>
      <c r="F1182" s="52">
        <v>43810</v>
      </c>
      <c r="G1182">
        <v>18.3</v>
      </c>
      <c r="H1182">
        <v>295.19</v>
      </c>
      <c r="I1182">
        <f>PivotTables3!$G1182*PivotTables3!$H1182</f>
        <v>5401.9769999999999</v>
      </c>
    </row>
    <row r="1183" spans="1:9" x14ac:dyDescent="0.2">
      <c r="A1183" t="s">
        <v>602</v>
      </c>
      <c r="B1183" t="s">
        <v>533</v>
      </c>
      <c r="C1183" t="s">
        <v>526</v>
      </c>
      <c r="D1183" t="s">
        <v>527</v>
      </c>
      <c r="E1183" s="52">
        <v>43706</v>
      </c>
      <c r="F1183" s="52">
        <v>43709</v>
      </c>
      <c r="G1183">
        <v>18</v>
      </c>
      <c r="H1183">
        <v>99.99</v>
      </c>
      <c r="I1183">
        <f>PivotTables3!$G1183*PivotTables3!$H1183</f>
        <v>1799.82</v>
      </c>
    </row>
    <row r="1184" spans="1:9" x14ac:dyDescent="0.2">
      <c r="A1184" t="s">
        <v>592</v>
      </c>
      <c r="B1184" t="s">
        <v>533</v>
      </c>
      <c r="C1184" t="s">
        <v>548</v>
      </c>
      <c r="D1184" t="s">
        <v>538</v>
      </c>
      <c r="E1184" s="52">
        <v>43581</v>
      </c>
      <c r="F1184" s="52">
        <v>43586</v>
      </c>
      <c r="G1184">
        <v>22</v>
      </c>
      <c r="H1184">
        <v>295.19</v>
      </c>
      <c r="I1184">
        <f>PivotTables3!$G1184*PivotTables3!$H1184</f>
        <v>6494.18</v>
      </c>
    </row>
    <row r="1185" spans="1:9" x14ac:dyDescent="0.2">
      <c r="A1185" t="s">
        <v>545</v>
      </c>
      <c r="B1185" t="s">
        <v>533</v>
      </c>
      <c r="C1185" t="s">
        <v>553</v>
      </c>
      <c r="D1185" t="s">
        <v>534</v>
      </c>
      <c r="E1185" s="52">
        <v>43604</v>
      </c>
      <c r="F1185" s="52">
        <v>43608</v>
      </c>
      <c r="G1185">
        <v>7.6</v>
      </c>
      <c r="H1185">
        <v>349</v>
      </c>
      <c r="I1185">
        <f>PivotTables3!$G1185*PivotTables3!$H1185</f>
        <v>2652.4</v>
      </c>
    </row>
    <row r="1186" spans="1:9" x14ac:dyDescent="0.2">
      <c r="A1186" t="s">
        <v>565</v>
      </c>
      <c r="B1186" t="s">
        <v>536</v>
      </c>
      <c r="C1186" t="s">
        <v>530</v>
      </c>
      <c r="D1186" t="s">
        <v>541</v>
      </c>
      <c r="E1186" s="52">
        <v>43536</v>
      </c>
      <c r="F1186" s="52">
        <v>43538</v>
      </c>
      <c r="G1186">
        <v>19.2</v>
      </c>
      <c r="H1186">
        <v>134.99</v>
      </c>
      <c r="I1186">
        <f>PivotTables3!$G1186*PivotTables3!$H1186</f>
        <v>2591.808</v>
      </c>
    </row>
    <row r="1187" spans="1:9" x14ac:dyDescent="0.2">
      <c r="A1187" t="s">
        <v>564</v>
      </c>
      <c r="B1187" t="s">
        <v>529</v>
      </c>
      <c r="C1187" t="s">
        <v>537</v>
      </c>
      <c r="D1187" t="s">
        <v>538</v>
      </c>
      <c r="E1187" s="52">
        <v>43582</v>
      </c>
      <c r="F1187" s="52">
        <v>43587</v>
      </c>
      <c r="G1187">
        <v>10.7</v>
      </c>
      <c r="H1187">
        <v>295.19</v>
      </c>
      <c r="I1187">
        <f>PivotTables3!$G1187*PivotTables3!$H1187</f>
        <v>3158.5329999999999</v>
      </c>
    </row>
    <row r="1188" spans="1:9" x14ac:dyDescent="0.2">
      <c r="A1188" t="s">
        <v>555</v>
      </c>
      <c r="B1188" t="s">
        <v>536</v>
      </c>
      <c r="C1188" t="s">
        <v>537</v>
      </c>
      <c r="D1188" t="s">
        <v>566</v>
      </c>
      <c r="E1188" s="52">
        <v>43656</v>
      </c>
      <c r="F1188" s="52">
        <v>43658</v>
      </c>
      <c r="G1188">
        <v>16.100000000000001</v>
      </c>
      <c r="H1188">
        <v>325</v>
      </c>
      <c r="I1188">
        <f>PivotTables3!$G1188*PivotTables3!$H1188</f>
        <v>5232.5000000000009</v>
      </c>
    </row>
    <row r="1189" spans="1:9" x14ac:dyDescent="0.2">
      <c r="A1189" t="s">
        <v>612</v>
      </c>
      <c r="B1189" t="s">
        <v>540</v>
      </c>
      <c r="C1189" t="s">
        <v>530</v>
      </c>
      <c r="D1189" t="s">
        <v>527</v>
      </c>
      <c r="E1189" s="52">
        <v>43637</v>
      </c>
      <c r="F1189" s="52">
        <v>43641</v>
      </c>
      <c r="G1189">
        <v>24.1</v>
      </c>
      <c r="H1189">
        <v>99.99</v>
      </c>
      <c r="I1189">
        <f>PivotTables3!$G1189*PivotTables3!$H1189</f>
        <v>2409.759</v>
      </c>
    </row>
    <row r="1190" spans="1:9" x14ac:dyDescent="0.2">
      <c r="A1190" t="s">
        <v>618</v>
      </c>
      <c r="B1190" t="s">
        <v>540</v>
      </c>
      <c r="C1190" t="s">
        <v>537</v>
      </c>
      <c r="D1190" t="s">
        <v>566</v>
      </c>
      <c r="E1190" s="52">
        <v>43710</v>
      </c>
      <c r="F1190" s="52">
        <v>43715</v>
      </c>
      <c r="G1190">
        <v>24.4</v>
      </c>
      <c r="H1190">
        <v>325</v>
      </c>
      <c r="I1190">
        <f>PivotTables3!$G1190*PivotTables3!$H1190</f>
        <v>7929.9999999999991</v>
      </c>
    </row>
    <row r="1191" spans="1:9" x14ac:dyDescent="0.2">
      <c r="A1191" t="s">
        <v>616</v>
      </c>
      <c r="B1191" t="s">
        <v>536</v>
      </c>
      <c r="C1191" t="s">
        <v>562</v>
      </c>
      <c r="D1191" t="s">
        <v>541</v>
      </c>
      <c r="E1191" s="52">
        <v>43626</v>
      </c>
      <c r="F1191" s="52">
        <v>43630</v>
      </c>
      <c r="G1191">
        <v>23.7</v>
      </c>
      <c r="H1191">
        <v>134.99</v>
      </c>
      <c r="I1191">
        <f>PivotTables3!$G1191*PivotTables3!$H1191</f>
        <v>3199.2629999999999</v>
      </c>
    </row>
    <row r="1192" spans="1:9" x14ac:dyDescent="0.2">
      <c r="A1192" t="s">
        <v>528</v>
      </c>
      <c r="B1192" t="s">
        <v>525</v>
      </c>
      <c r="C1192" t="s">
        <v>526</v>
      </c>
      <c r="D1192" t="s">
        <v>541</v>
      </c>
      <c r="E1192" s="52">
        <v>43765</v>
      </c>
      <c r="F1192" s="52">
        <v>43766</v>
      </c>
      <c r="G1192">
        <v>8.5</v>
      </c>
      <c r="H1192">
        <v>134.99</v>
      </c>
      <c r="I1192">
        <f>PivotTables3!$G1192*PivotTables3!$H1192</f>
        <v>1147.415</v>
      </c>
    </row>
    <row r="1193" spans="1:9" x14ac:dyDescent="0.2">
      <c r="A1193" t="s">
        <v>609</v>
      </c>
      <c r="B1193" t="s">
        <v>529</v>
      </c>
      <c r="C1193" t="s">
        <v>526</v>
      </c>
      <c r="D1193" t="s">
        <v>549</v>
      </c>
      <c r="E1193" s="52">
        <v>43718</v>
      </c>
      <c r="F1193" s="52">
        <v>43723</v>
      </c>
      <c r="G1193">
        <v>18.3</v>
      </c>
      <c r="H1193">
        <v>154.94999999999999</v>
      </c>
      <c r="I1193">
        <f>PivotTables3!$G1193*PivotTables3!$H1193</f>
        <v>2835.585</v>
      </c>
    </row>
    <row r="1194" spans="1:9" x14ac:dyDescent="0.2">
      <c r="A1194" t="s">
        <v>592</v>
      </c>
      <c r="B1194" t="s">
        <v>540</v>
      </c>
      <c r="C1194" t="s">
        <v>548</v>
      </c>
      <c r="D1194" t="s">
        <v>527</v>
      </c>
      <c r="E1194" s="52">
        <v>43489</v>
      </c>
      <c r="F1194" s="52">
        <v>43493</v>
      </c>
      <c r="G1194">
        <v>12</v>
      </c>
      <c r="H1194">
        <v>99.99</v>
      </c>
      <c r="I1194">
        <f>PivotTables3!$G1194*PivotTables3!$H1194</f>
        <v>1199.8799999999999</v>
      </c>
    </row>
    <row r="1195" spans="1:9" x14ac:dyDescent="0.2">
      <c r="A1195" t="s">
        <v>610</v>
      </c>
      <c r="B1195" t="s">
        <v>536</v>
      </c>
      <c r="C1195" t="s">
        <v>551</v>
      </c>
      <c r="D1195" t="s">
        <v>531</v>
      </c>
      <c r="E1195" s="52">
        <v>43828</v>
      </c>
      <c r="F1195" s="52">
        <v>43830</v>
      </c>
      <c r="G1195">
        <v>8.9</v>
      </c>
      <c r="H1195">
        <v>299</v>
      </c>
      <c r="I1195">
        <f>PivotTables3!$G1195*PivotTables3!$H1195</f>
        <v>2661.1</v>
      </c>
    </row>
    <row r="1196" spans="1:9" x14ac:dyDescent="0.2">
      <c r="A1196" t="s">
        <v>593</v>
      </c>
      <c r="B1196" t="s">
        <v>529</v>
      </c>
      <c r="C1196" t="s">
        <v>530</v>
      </c>
      <c r="D1196" t="s">
        <v>566</v>
      </c>
      <c r="E1196" s="52">
        <v>43550</v>
      </c>
      <c r="F1196" s="52">
        <v>43556</v>
      </c>
      <c r="G1196">
        <v>19.7</v>
      </c>
      <c r="H1196">
        <v>325</v>
      </c>
      <c r="I1196">
        <f>PivotTables3!$G1196*PivotTables3!$H1196</f>
        <v>6402.5</v>
      </c>
    </row>
    <row r="1197" spans="1:9" x14ac:dyDescent="0.2">
      <c r="A1197" t="s">
        <v>584</v>
      </c>
      <c r="B1197" t="s">
        <v>525</v>
      </c>
      <c r="C1197" t="s">
        <v>526</v>
      </c>
      <c r="D1197" t="s">
        <v>557</v>
      </c>
      <c r="E1197" s="52">
        <v>43537</v>
      </c>
      <c r="F1197" s="52">
        <v>43543</v>
      </c>
      <c r="G1197">
        <v>18</v>
      </c>
      <c r="H1197">
        <v>329.25</v>
      </c>
      <c r="I1197">
        <f>PivotTables3!$G1197*PivotTables3!$H1197</f>
        <v>5926.5</v>
      </c>
    </row>
    <row r="1198" spans="1:9" x14ac:dyDescent="0.2">
      <c r="A1198" t="s">
        <v>613</v>
      </c>
      <c r="B1198" t="s">
        <v>536</v>
      </c>
      <c r="C1198" t="s">
        <v>551</v>
      </c>
      <c r="D1198" t="s">
        <v>538</v>
      </c>
      <c r="E1198" s="52">
        <v>43764</v>
      </c>
      <c r="F1198" s="52">
        <v>43767</v>
      </c>
      <c r="G1198">
        <v>16.5</v>
      </c>
      <c r="H1198">
        <v>295.19</v>
      </c>
      <c r="I1198">
        <f>PivotTables3!$G1198*PivotTables3!$H1198</f>
        <v>4870.6350000000002</v>
      </c>
    </row>
    <row r="1199" spans="1:9" x14ac:dyDescent="0.2">
      <c r="A1199" t="s">
        <v>594</v>
      </c>
      <c r="B1199" t="s">
        <v>533</v>
      </c>
      <c r="C1199" t="s">
        <v>536</v>
      </c>
      <c r="D1199" t="s">
        <v>543</v>
      </c>
      <c r="E1199" s="52">
        <v>43716</v>
      </c>
      <c r="F1199" s="52">
        <v>43719</v>
      </c>
      <c r="G1199">
        <v>7.2</v>
      </c>
      <c r="H1199">
        <v>285.99</v>
      </c>
      <c r="I1199">
        <f>PivotTables3!$G1199*PivotTables3!$H1199</f>
        <v>2059.1280000000002</v>
      </c>
    </row>
    <row r="1200" spans="1:9" x14ac:dyDescent="0.2">
      <c r="A1200" t="s">
        <v>611</v>
      </c>
      <c r="B1200" t="s">
        <v>525</v>
      </c>
      <c r="C1200" t="s">
        <v>526</v>
      </c>
      <c r="D1200" t="s">
        <v>538</v>
      </c>
      <c r="E1200" s="52">
        <v>43777</v>
      </c>
      <c r="F1200" s="52">
        <v>43783</v>
      </c>
      <c r="G1200">
        <v>18.2</v>
      </c>
      <c r="H1200">
        <v>295.19</v>
      </c>
      <c r="I1200">
        <f>PivotTables3!$G1200*PivotTables3!$H1200</f>
        <v>5372.4579999999996</v>
      </c>
    </row>
    <row r="1201" spans="1:9" x14ac:dyDescent="0.2">
      <c r="A1201" t="s">
        <v>535</v>
      </c>
      <c r="B1201" t="s">
        <v>533</v>
      </c>
      <c r="C1201" t="s">
        <v>537</v>
      </c>
      <c r="D1201" t="s">
        <v>538</v>
      </c>
      <c r="E1201" s="52">
        <v>43801</v>
      </c>
      <c r="F1201" s="52">
        <v>43804</v>
      </c>
      <c r="G1201">
        <v>21</v>
      </c>
      <c r="H1201">
        <v>295.19</v>
      </c>
      <c r="I1201">
        <f>PivotTables3!$G1201*PivotTables3!$H1201</f>
        <v>6198.99</v>
      </c>
    </row>
    <row r="1202" spans="1:9" x14ac:dyDescent="0.2">
      <c r="A1202" t="s">
        <v>607</v>
      </c>
      <c r="B1202" t="s">
        <v>533</v>
      </c>
      <c r="C1202" t="s">
        <v>551</v>
      </c>
      <c r="D1202" t="s">
        <v>543</v>
      </c>
      <c r="E1202" s="52">
        <v>43713</v>
      </c>
      <c r="F1202" s="52">
        <v>43713</v>
      </c>
      <c r="G1202">
        <v>8.3000000000000007</v>
      </c>
      <c r="H1202">
        <v>285.99</v>
      </c>
      <c r="I1202">
        <f>PivotTables3!$G1202*PivotTables3!$H1202</f>
        <v>2373.7170000000001</v>
      </c>
    </row>
    <row r="1203" spans="1:9" x14ac:dyDescent="0.2">
      <c r="A1203" t="s">
        <v>601</v>
      </c>
      <c r="B1203" t="s">
        <v>536</v>
      </c>
      <c r="C1203" t="s">
        <v>536</v>
      </c>
      <c r="D1203" t="s">
        <v>566</v>
      </c>
      <c r="E1203" s="52">
        <v>43537</v>
      </c>
      <c r="F1203" s="52">
        <v>43537</v>
      </c>
      <c r="G1203">
        <v>9.1</v>
      </c>
      <c r="H1203">
        <v>325</v>
      </c>
      <c r="I1203">
        <f>PivotTables3!$G1203*PivotTables3!$H1203</f>
        <v>2957.5</v>
      </c>
    </row>
    <row r="1204" spans="1:9" x14ac:dyDescent="0.2">
      <c r="A1204" t="s">
        <v>569</v>
      </c>
      <c r="B1204" t="s">
        <v>529</v>
      </c>
      <c r="C1204" t="s">
        <v>553</v>
      </c>
      <c r="D1204" t="s">
        <v>531</v>
      </c>
      <c r="E1204" s="52">
        <v>43608</v>
      </c>
      <c r="F1204" s="52">
        <v>43610</v>
      </c>
      <c r="G1204">
        <v>20.9</v>
      </c>
      <c r="H1204">
        <v>299</v>
      </c>
      <c r="I1204">
        <f>PivotTables3!$G1204*PivotTables3!$H1204</f>
        <v>6249.0999999999995</v>
      </c>
    </row>
    <row r="1205" spans="1:9" x14ac:dyDescent="0.2">
      <c r="A1205" t="s">
        <v>616</v>
      </c>
      <c r="B1205" t="s">
        <v>525</v>
      </c>
      <c r="C1205" t="s">
        <v>537</v>
      </c>
      <c r="D1205" t="s">
        <v>531</v>
      </c>
      <c r="E1205" s="52">
        <v>43510</v>
      </c>
      <c r="F1205" s="52">
        <v>43511</v>
      </c>
      <c r="G1205">
        <v>16.7</v>
      </c>
      <c r="H1205">
        <v>299</v>
      </c>
      <c r="I1205">
        <f>PivotTables3!$G1205*PivotTables3!$H1205</f>
        <v>4993.3</v>
      </c>
    </row>
    <row r="1206" spans="1:9" x14ac:dyDescent="0.2">
      <c r="A1206" t="s">
        <v>617</v>
      </c>
      <c r="B1206" t="s">
        <v>525</v>
      </c>
      <c r="C1206" t="s">
        <v>559</v>
      </c>
      <c r="D1206" t="s">
        <v>549</v>
      </c>
      <c r="E1206" s="52">
        <v>43733</v>
      </c>
      <c r="F1206" s="52">
        <v>43737</v>
      </c>
      <c r="G1206">
        <v>12.9</v>
      </c>
      <c r="H1206">
        <v>154.94999999999999</v>
      </c>
      <c r="I1206">
        <f>PivotTables3!$G1206*PivotTables3!$H1206</f>
        <v>1998.855</v>
      </c>
    </row>
    <row r="1207" spans="1:9" x14ac:dyDescent="0.2">
      <c r="A1207" t="s">
        <v>539</v>
      </c>
      <c r="B1207" t="s">
        <v>529</v>
      </c>
      <c r="C1207" t="s">
        <v>537</v>
      </c>
      <c r="D1207" t="s">
        <v>543</v>
      </c>
      <c r="E1207" s="52">
        <v>43827</v>
      </c>
      <c r="F1207" s="52">
        <v>43830</v>
      </c>
      <c r="G1207">
        <v>24.4</v>
      </c>
      <c r="H1207">
        <v>285.99</v>
      </c>
      <c r="I1207">
        <f>PivotTables3!$G1207*PivotTables3!$H1207</f>
        <v>6978.1559999999999</v>
      </c>
    </row>
    <row r="1208" spans="1:9" x14ac:dyDescent="0.2">
      <c r="A1208" t="s">
        <v>561</v>
      </c>
      <c r="B1208" t="s">
        <v>533</v>
      </c>
      <c r="C1208" t="s">
        <v>551</v>
      </c>
      <c r="D1208" t="s">
        <v>527</v>
      </c>
      <c r="E1208" s="52">
        <v>43784</v>
      </c>
      <c r="F1208" s="52">
        <v>43788</v>
      </c>
      <c r="G1208">
        <v>21.6</v>
      </c>
      <c r="H1208">
        <v>99.99</v>
      </c>
      <c r="I1208">
        <f>PivotTables3!$G1208*PivotTables3!$H1208</f>
        <v>2159.7840000000001</v>
      </c>
    </row>
    <row r="1209" spans="1:9" x14ac:dyDescent="0.2">
      <c r="A1209" t="s">
        <v>611</v>
      </c>
      <c r="B1209" t="s">
        <v>533</v>
      </c>
      <c r="C1209" t="s">
        <v>551</v>
      </c>
      <c r="D1209" t="s">
        <v>557</v>
      </c>
      <c r="E1209" s="52">
        <v>43689</v>
      </c>
      <c r="F1209" s="52">
        <v>43689</v>
      </c>
      <c r="G1209">
        <v>11</v>
      </c>
      <c r="H1209">
        <v>329.25</v>
      </c>
      <c r="I1209">
        <f>PivotTables3!$G1209*PivotTables3!$H1209</f>
        <v>3621.75</v>
      </c>
    </row>
    <row r="1210" spans="1:9" x14ac:dyDescent="0.2">
      <c r="A1210" t="s">
        <v>581</v>
      </c>
      <c r="B1210" t="s">
        <v>529</v>
      </c>
      <c r="C1210" t="s">
        <v>553</v>
      </c>
      <c r="D1210" t="s">
        <v>557</v>
      </c>
      <c r="E1210" s="52">
        <v>43820</v>
      </c>
      <c r="F1210" s="52">
        <v>43820</v>
      </c>
      <c r="G1210">
        <v>12.9</v>
      </c>
      <c r="H1210">
        <v>329.25</v>
      </c>
      <c r="I1210">
        <f>PivotTables3!$G1210*PivotTables3!$H1210</f>
        <v>4247.3249999999998</v>
      </c>
    </row>
    <row r="1211" spans="1:9" x14ac:dyDescent="0.2">
      <c r="A1211" t="s">
        <v>572</v>
      </c>
      <c r="B1211" t="s">
        <v>536</v>
      </c>
      <c r="C1211" t="s">
        <v>536</v>
      </c>
      <c r="D1211" t="s">
        <v>527</v>
      </c>
      <c r="E1211" s="52">
        <v>43760</v>
      </c>
      <c r="F1211" s="52">
        <v>43761</v>
      </c>
      <c r="G1211">
        <v>10.5</v>
      </c>
      <c r="H1211">
        <v>99.99</v>
      </c>
      <c r="I1211">
        <f>PivotTables3!$G1211*PivotTables3!$H1211</f>
        <v>1049.895</v>
      </c>
    </row>
    <row r="1212" spans="1:9" x14ac:dyDescent="0.2">
      <c r="A1212" t="s">
        <v>577</v>
      </c>
      <c r="B1212" t="s">
        <v>536</v>
      </c>
      <c r="C1212" t="s">
        <v>548</v>
      </c>
      <c r="D1212" t="s">
        <v>549</v>
      </c>
      <c r="E1212" s="52">
        <v>43596</v>
      </c>
      <c r="F1212" s="52">
        <v>43597</v>
      </c>
      <c r="G1212">
        <v>24.2</v>
      </c>
      <c r="H1212">
        <v>154.94999999999999</v>
      </c>
      <c r="I1212">
        <f>PivotTables3!$G1212*PivotTables3!$H1212</f>
        <v>3749.7899999999995</v>
      </c>
    </row>
    <row r="1213" spans="1:9" x14ac:dyDescent="0.2">
      <c r="A1213" t="s">
        <v>552</v>
      </c>
      <c r="B1213" t="s">
        <v>533</v>
      </c>
      <c r="C1213" t="s">
        <v>562</v>
      </c>
      <c r="D1213" t="s">
        <v>549</v>
      </c>
      <c r="E1213" s="52">
        <v>43604</v>
      </c>
      <c r="F1213" s="52">
        <v>43610</v>
      </c>
      <c r="G1213">
        <v>23</v>
      </c>
      <c r="H1213">
        <v>154.94999999999999</v>
      </c>
      <c r="I1213">
        <f>PivotTables3!$G1213*PivotTables3!$H1213</f>
        <v>3563.85</v>
      </c>
    </row>
    <row r="1214" spans="1:9" x14ac:dyDescent="0.2">
      <c r="A1214" t="s">
        <v>587</v>
      </c>
      <c r="B1214" t="s">
        <v>529</v>
      </c>
      <c r="C1214" t="s">
        <v>551</v>
      </c>
      <c r="D1214" t="s">
        <v>538</v>
      </c>
      <c r="E1214" s="52">
        <v>43830</v>
      </c>
      <c r="F1214" s="52">
        <v>43467</v>
      </c>
      <c r="G1214">
        <v>12</v>
      </c>
      <c r="H1214">
        <v>295.19</v>
      </c>
      <c r="I1214">
        <f>PivotTables3!$G1214*PivotTables3!$H1214</f>
        <v>3542.2799999999997</v>
      </c>
    </row>
    <row r="1215" spans="1:9" x14ac:dyDescent="0.2">
      <c r="A1215" t="s">
        <v>585</v>
      </c>
      <c r="B1215" t="s">
        <v>525</v>
      </c>
      <c r="C1215" t="s">
        <v>562</v>
      </c>
      <c r="D1215" t="s">
        <v>543</v>
      </c>
      <c r="E1215" s="52">
        <v>43535</v>
      </c>
      <c r="F1215" s="52">
        <v>43539</v>
      </c>
      <c r="G1215">
        <v>15.8</v>
      </c>
      <c r="H1215">
        <v>285.99</v>
      </c>
      <c r="I1215">
        <f>PivotTables3!$G1215*PivotTables3!$H1215</f>
        <v>4518.6420000000007</v>
      </c>
    </row>
    <row r="1216" spans="1:9" x14ac:dyDescent="0.2">
      <c r="A1216" t="s">
        <v>591</v>
      </c>
      <c r="B1216" t="s">
        <v>525</v>
      </c>
      <c r="C1216" t="s">
        <v>530</v>
      </c>
      <c r="D1216" t="s">
        <v>538</v>
      </c>
      <c r="E1216" s="52">
        <v>43582</v>
      </c>
      <c r="F1216" s="52">
        <v>43585</v>
      </c>
      <c r="G1216">
        <v>18.100000000000001</v>
      </c>
      <c r="H1216">
        <v>295.19</v>
      </c>
      <c r="I1216">
        <f>PivotTables3!$G1216*PivotTables3!$H1216</f>
        <v>5342.9390000000003</v>
      </c>
    </row>
    <row r="1217" spans="1:9" x14ac:dyDescent="0.2">
      <c r="A1217" t="s">
        <v>608</v>
      </c>
      <c r="B1217" t="s">
        <v>540</v>
      </c>
      <c r="C1217" t="s">
        <v>530</v>
      </c>
      <c r="D1217" t="s">
        <v>566</v>
      </c>
      <c r="E1217" s="52">
        <v>43549</v>
      </c>
      <c r="F1217" s="52">
        <v>43551</v>
      </c>
      <c r="G1217">
        <v>22.4</v>
      </c>
      <c r="H1217">
        <v>325</v>
      </c>
      <c r="I1217">
        <f>PivotTables3!$G1217*PivotTables3!$H1217</f>
        <v>7279.9999999999991</v>
      </c>
    </row>
    <row r="1218" spans="1:9" x14ac:dyDescent="0.2">
      <c r="A1218" t="s">
        <v>585</v>
      </c>
      <c r="B1218" t="s">
        <v>540</v>
      </c>
      <c r="C1218" t="s">
        <v>551</v>
      </c>
      <c r="D1218" t="s">
        <v>543</v>
      </c>
      <c r="E1218" s="52">
        <v>43617</v>
      </c>
      <c r="F1218" s="52">
        <v>43620</v>
      </c>
      <c r="G1218">
        <v>6.6</v>
      </c>
      <c r="H1218">
        <v>285.99</v>
      </c>
      <c r="I1218">
        <f>PivotTables3!$G1218*PivotTables3!$H1218</f>
        <v>1887.5339999999999</v>
      </c>
    </row>
    <row r="1219" spans="1:9" x14ac:dyDescent="0.2">
      <c r="A1219" t="s">
        <v>598</v>
      </c>
      <c r="B1219" t="s">
        <v>536</v>
      </c>
      <c r="C1219" t="s">
        <v>553</v>
      </c>
      <c r="D1219" t="s">
        <v>538</v>
      </c>
      <c r="E1219" s="52">
        <v>43588</v>
      </c>
      <c r="F1219" s="52">
        <v>43592</v>
      </c>
      <c r="G1219">
        <v>24.7</v>
      </c>
      <c r="H1219">
        <v>295.19</v>
      </c>
      <c r="I1219">
        <f>PivotTables3!$G1219*PivotTables3!$H1219</f>
        <v>7291.1929999999993</v>
      </c>
    </row>
    <row r="1220" spans="1:9" x14ac:dyDescent="0.2">
      <c r="A1220" t="s">
        <v>563</v>
      </c>
      <c r="B1220" t="s">
        <v>529</v>
      </c>
      <c r="C1220" t="s">
        <v>553</v>
      </c>
      <c r="D1220" t="s">
        <v>557</v>
      </c>
      <c r="E1220" s="52" t="s">
        <v>685</v>
      </c>
      <c r="F1220" s="52">
        <v>43529</v>
      </c>
      <c r="G1220">
        <v>12.2</v>
      </c>
      <c r="H1220">
        <v>329.25</v>
      </c>
      <c r="I1220">
        <f>PivotTables3!$G1220*PivotTables3!$H1220</f>
        <v>4016.85</v>
      </c>
    </row>
    <row r="1221" spans="1:9" x14ac:dyDescent="0.2">
      <c r="A1221" t="s">
        <v>612</v>
      </c>
      <c r="B1221" t="s">
        <v>533</v>
      </c>
      <c r="C1221" t="s">
        <v>548</v>
      </c>
      <c r="D1221" t="s">
        <v>534</v>
      </c>
      <c r="E1221" s="52">
        <v>43821</v>
      </c>
      <c r="F1221" s="52">
        <v>43824</v>
      </c>
      <c r="G1221">
        <v>10.4</v>
      </c>
      <c r="H1221">
        <v>349</v>
      </c>
      <c r="I1221">
        <f>PivotTables3!$G1221*PivotTables3!$H1221</f>
        <v>3629.6</v>
      </c>
    </row>
    <row r="1222" spans="1:9" x14ac:dyDescent="0.2">
      <c r="A1222" t="s">
        <v>601</v>
      </c>
      <c r="B1222" t="s">
        <v>525</v>
      </c>
      <c r="C1222" t="s">
        <v>559</v>
      </c>
      <c r="D1222" t="s">
        <v>543</v>
      </c>
      <c r="E1222" s="52">
        <v>43586</v>
      </c>
      <c r="F1222" s="52">
        <v>43587</v>
      </c>
      <c r="G1222">
        <v>22.6</v>
      </c>
      <c r="H1222">
        <v>285.99</v>
      </c>
      <c r="I1222">
        <f>PivotTables3!$G1222*PivotTables3!$H1222</f>
        <v>6463.3740000000007</v>
      </c>
    </row>
    <row r="1223" spans="1:9" x14ac:dyDescent="0.2">
      <c r="A1223" t="s">
        <v>594</v>
      </c>
      <c r="B1223" t="s">
        <v>533</v>
      </c>
      <c r="C1223" t="s">
        <v>536</v>
      </c>
      <c r="D1223" t="s">
        <v>557</v>
      </c>
      <c r="E1223" s="52">
        <v>43731</v>
      </c>
      <c r="F1223" s="52">
        <v>43732</v>
      </c>
      <c r="G1223">
        <v>15.6</v>
      </c>
      <c r="H1223">
        <v>329.25</v>
      </c>
      <c r="I1223">
        <f>PivotTables3!$G1223*PivotTables3!$H1223</f>
        <v>5136.3</v>
      </c>
    </row>
    <row r="1224" spans="1:9" x14ac:dyDescent="0.2">
      <c r="A1224" t="s">
        <v>580</v>
      </c>
      <c r="B1224" t="s">
        <v>533</v>
      </c>
      <c r="C1224" t="s">
        <v>526</v>
      </c>
      <c r="D1224" t="s">
        <v>566</v>
      </c>
      <c r="E1224" s="52">
        <v>43642</v>
      </c>
      <c r="F1224" s="52">
        <v>43645</v>
      </c>
      <c r="G1224">
        <v>24.7</v>
      </c>
      <c r="H1224">
        <v>325</v>
      </c>
      <c r="I1224">
        <f>PivotTables3!$G1224*PivotTables3!$H1224</f>
        <v>8027.5</v>
      </c>
    </row>
    <row r="1225" spans="1:9" x14ac:dyDescent="0.2">
      <c r="A1225" t="s">
        <v>561</v>
      </c>
      <c r="B1225" t="s">
        <v>525</v>
      </c>
      <c r="C1225" t="s">
        <v>551</v>
      </c>
      <c r="D1225" t="s">
        <v>527</v>
      </c>
      <c r="E1225" s="52">
        <v>43615</v>
      </c>
      <c r="F1225" s="52">
        <v>43615</v>
      </c>
      <c r="G1225">
        <v>24.9</v>
      </c>
      <c r="H1225">
        <v>99.99</v>
      </c>
      <c r="I1225">
        <f>PivotTables3!$G1225*PivotTables3!$H1225</f>
        <v>2489.7509999999997</v>
      </c>
    </row>
    <row r="1226" spans="1:9" x14ac:dyDescent="0.2">
      <c r="A1226" t="s">
        <v>573</v>
      </c>
      <c r="B1226" t="s">
        <v>525</v>
      </c>
      <c r="C1226" t="s">
        <v>553</v>
      </c>
      <c r="D1226" t="s">
        <v>549</v>
      </c>
      <c r="E1226" s="52">
        <v>43606</v>
      </c>
      <c r="F1226" s="52">
        <v>43606</v>
      </c>
      <c r="G1226">
        <v>19.3</v>
      </c>
      <c r="H1226">
        <v>154.94999999999999</v>
      </c>
      <c r="I1226">
        <f>PivotTables3!$G1226*PivotTables3!$H1226</f>
        <v>2990.5349999999999</v>
      </c>
    </row>
    <row r="1227" spans="1:9" x14ac:dyDescent="0.2">
      <c r="A1227" t="s">
        <v>572</v>
      </c>
      <c r="B1227" t="s">
        <v>533</v>
      </c>
      <c r="C1227" t="s">
        <v>548</v>
      </c>
      <c r="D1227" t="s">
        <v>543</v>
      </c>
      <c r="E1227" s="52">
        <v>43764</v>
      </c>
      <c r="F1227" s="52">
        <v>43767</v>
      </c>
      <c r="G1227">
        <v>9.1</v>
      </c>
      <c r="H1227">
        <v>285.99</v>
      </c>
      <c r="I1227">
        <f>PivotTables3!$G1227*PivotTables3!$H1227</f>
        <v>2602.509</v>
      </c>
    </row>
    <row r="1228" spans="1:9" x14ac:dyDescent="0.2">
      <c r="A1228" t="s">
        <v>573</v>
      </c>
      <c r="B1228" t="s">
        <v>529</v>
      </c>
      <c r="C1228" t="s">
        <v>536</v>
      </c>
      <c r="D1228" t="s">
        <v>557</v>
      </c>
      <c r="E1228" s="52">
        <v>43502</v>
      </c>
      <c r="F1228" s="52">
        <v>43506</v>
      </c>
      <c r="G1228">
        <v>9.1</v>
      </c>
      <c r="H1228">
        <v>329.25</v>
      </c>
      <c r="I1228">
        <f>PivotTables3!$G1228*PivotTables3!$H1228</f>
        <v>2996.1749999999997</v>
      </c>
    </row>
    <row r="1229" spans="1:9" x14ac:dyDescent="0.2">
      <c r="A1229" t="s">
        <v>575</v>
      </c>
      <c r="B1229" t="s">
        <v>540</v>
      </c>
      <c r="C1229" t="s">
        <v>551</v>
      </c>
      <c r="D1229" t="s">
        <v>527</v>
      </c>
      <c r="E1229" s="52">
        <v>43731</v>
      </c>
      <c r="F1229" s="52">
        <v>43734</v>
      </c>
      <c r="G1229">
        <v>22.9</v>
      </c>
      <c r="H1229">
        <v>99.99</v>
      </c>
      <c r="I1229">
        <f>PivotTables3!$G1229*PivotTables3!$H1229</f>
        <v>2289.7709999999997</v>
      </c>
    </row>
    <row r="1230" spans="1:9" x14ac:dyDescent="0.2">
      <c r="A1230" t="s">
        <v>558</v>
      </c>
      <c r="B1230" t="s">
        <v>529</v>
      </c>
      <c r="C1230" t="s">
        <v>548</v>
      </c>
      <c r="D1230" t="s">
        <v>566</v>
      </c>
      <c r="E1230" s="52">
        <v>43599</v>
      </c>
      <c r="F1230" s="52">
        <v>43601</v>
      </c>
      <c r="G1230">
        <v>24.4</v>
      </c>
      <c r="H1230">
        <v>325</v>
      </c>
      <c r="I1230">
        <f>PivotTables3!$G1230*PivotTables3!$H1230</f>
        <v>7929.9999999999991</v>
      </c>
    </row>
    <row r="1231" spans="1:9" x14ac:dyDescent="0.2">
      <c r="A1231" t="s">
        <v>591</v>
      </c>
      <c r="B1231" t="s">
        <v>529</v>
      </c>
      <c r="C1231" t="s">
        <v>548</v>
      </c>
      <c r="D1231" t="s">
        <v>541</v>
      </c>
      <c r="E1231" s="52">
        <v>43622</v>
      </c>
      <c r="F1231" s="52">
        <v>43628</v>
      </c>
      <c r="G1231">
        <v>24.3</v>
      </c>
      <c r="H1231">
        <v>134.99</v>
      </c>
      <c r="I1231">
        <f>PivotTables3!$G1231*PivotTables3!$H1231</f>
        <v>3280.2570000000005</v>
      </c>
    </row>
    <row r="1232" spans="1:9" x14ac:dyDescent="0.2">
      <c r="A1232" t="s">
        <v>618</v>
      </c>
      <c r="B1232" t="s">
        <v>525</v>
      </c>
      <c r="C1232" t="s">
        <v>559</v>
      </c>
      <c r="D1232" t="s">
        <v>541</v>
      </c>
      <c r="E1232" s="52">
        <v>43698</v>
      </c>
      <c r="F1232" s="52">
        <v>43701</v>
      </c>
      <c r="G1232">
        <v>5.9</v>
      </c>
      <c r="H1232">
        <v>134.99</v>
      </c>
      <c r="I1232">
        <f>PivotTables3!$G1232*PivotTables3!$H1232</f>
        <v>796.44100000000014</v>
      </c>
    </row>
    <row r="1233" spans="1:9" x14ac:dyDescent="0.2">
      <c r="A1233" t="s">
        <v>593</v>
      </c>
      <c r="B1233" t="s">
        <v>529</v>
      </c>
      <c r="C1233" t="s">
        <v>526</v>
      </c>
      <c r="D1233" t="s">
        <v>538</v>
      </c>
      <c r="E1233" s="52">
        <v>43739</v>
      </c>
      <c r="F1233" s="52">
        <v>43745</v>
      </c>
      <c r="G1233">
        <v>11.1</v>
      </c>
      <c r="H1233">
        <v>295.19</v>
      </c>
      <c r="I1233">
        <f>PivotTables3!$G1233*PivotTables3!$H1233</f>
        <v>3276.6089999999999</v>
      </c>
    </row>
    <row r="1234" spans="1:9" x14ac:dyDescent="0.2">
      <c r="A1234" t="s">
        <v>576</v>
      </c>
      <c r="B1234" t="s">
        <v>540</v>
      </c>
      <c r="C1234" t="s">
        <v>548</v>
      </c>
      <c r="D1234" t="s">
        <v>527</v>
      </c>
      <c r="E1234" s="52">
        <v>43622</v>
      </c>
      <c r="F1234" s="52">
        <v>43624</v>
      </c>
      <c r="G1234">
        <v>7.4</v>
      </c>
      <c r="H1234">
        <v>99.99</v>
      </c>
      <c r="I1234">
        <f>PivotTables3!$G1234*PivotTables3!$H1234</f>
        <v>739.92600000000004</v>
      </c>
    </row>
    <row r="1235" spans="1:9" x14ac:dyDescent="0.2">
      <c r="A1235" t="s">
        <v>570</v>
      </c>
      <c r="B1235" t="s">
        <v>536</v>
      </c>
      <c r="C1235" t="s">
        <v>536</v>
      </c>
      <c r="D1235" t="s">
        <v>531</v>
      </c>
      <c r="E1235" s="52">
        <v>43805</v>
      </c>
      <c r="F1235" s="52">
        <v>43805</v>
      </c>
      <c r="G1235">
        <v>11.3</v>
      </c>
      <c r="H1235">
        <v>299</v>
      </c>
      <c r="I1235">
        <f>PivotTables3!$G1235*PivotTables3!$H1235</f>
        <v>3378.7000000000003</v>
      </c>
    </row>
    <row r="1236" spans="1:9" x14ac:dyDescent="0.2">
      <c r="A1236" t="s">
        <v>552</v>
      </c>
      <c r="B1236" t="s">
        <v>536</v>
      </c>
      <c r="C1236" t="s">
        <v>537</v>
      </c>
      <c r="D1236" t="s">
        <v>543</v>
      </c>
      <c r="E1236" s="52">
        <v>43822</v>
      </c>
      <c r="F1236" s="52">
        <v>43827</v>
      </c>
      <c r="G1236">
        <v>8.3000000000000007</v>
      </c>
      <c r="H1236">
        <v>285.99</v>
      </c>
      <c r="I1236">
        <f>PivotTables3!$G1236*PivotTables3!$H1236</f>
        <v>2373.7170000000001</v>
      </c>
    </row>
    <row r="1237" spans="1:9" x14ac:dyDescent="0.2">
      <c r="A1237" t="s">
        <v>609</v>
      </c>
      <c r="B1237" t="s">
        <v>533</v>
      </c>
      <c r="C1237" t="s">
        <v>530</v>
      </c>
      <c r="D1237" t="s">
        <v>538</v>
      </c>
      <c r="E1237" s="52">
        <v>43558</v>
      </c>
      <c r="F1237" s="52">
        <v>43564</v>
      </c>
      <c r="G1237">
        <v>7.3</v>
      </c>
      <c r="H1237">
        <v>295.19</v>
      </c>
      <c r="I1237">
        <f>PivotTables3!$G1237*PivotTables3!$H1237</f>
        <v>2154.8869999999997</v>
      </c>
    </row>
    <row r="1238" spans="1:9" x14ac:dyDescent="0.2">
      <c r="A1238" t="s">
        <v>578</v>
      </c>
      <c r="B1238" t="s">
        <v>533</v>
      </c>
      <c r="C1238" t="s">
        <v>530</v>
      </c>
      <c r="D1238" t="s">
        <v>534</v>
      </c>
      <c r="E1238" s="52">
        <v>43818</v>
      </c>
      <c r="F1238" s="52">
        <v>43819</v>
      </c>
      <c r="G1238">
        <v>6</v>
      </c>
      <c r="H1238">
        <v>349</v>
      </c>
      <c r="I1238">
        <f>PivotTables3!$G1238*PivotTables3!$H1238</f>
        <v>2094</v>
      </c>
    </row>
    <row r="1239" spans="1:9" x14ac:dyDescent="0.2">
      <c r="A1239" t="s">
        <v>560</v>
      </c>
      <c r="B1239" t="s">
        <v>529</v>
      </c>
      <c r="C1239" t="s">
        <v>562</v>
      </c>
      <c r="D1239" t="s">
        <v>538</v>
      </c>
      <c r="E1239" s="52">
        <v>43607</v>
      </c>
      <c r="F1239" s="52">
        <v>43611</v>
      </c>
      <c r="G1239">
        <v>24.3</v>
      </c>
      <c r="H1239">
        <v>295.19</v>
      </c>
      <c r="I1239">
        <f>PivotTables3!$G1239*PivotTables3!$H1239</f>
        <v>7173.1170000000002</v>
      </c>
    </row>
    <row r="1240" spans="1:9" x14ac:dyDescent="0.2">
      <c r="A1240" t="s">
        <v>544</v>
      </c>
      <c r="B1240" t="s">
        <v>525</v>
      </c>
      <c r="C1240" t="s">
        <v>551</v>
      </c>
      <c r="D1240" t="s">
        <v>531</v>
      </c>
      <c r="E1240" s="52">
        <v>43727</v>
      </c>
      <c r="F1240" s="52">
        <v>43733</v>
      </c>
      <c r="G1240">
        <v>18.899999999999999</v>
      </c>
      <c r="H1240">
        <v>299</v>
      </c>
      <c r="I1240">
        <f>PivotTables3!$G1240*PivotTables3!$H1240</f>
        <v>5651.0999999999995</v>
      </c>
    </row>
    <row r="1241" spans="1:9" x14ac:dyDescent="0.2">
      <c r="A1241" t="s">
        <v>565</v>
      </c>
      <c r="B1241" t="s">
        <v>529</v>
      </c>
      <c r="C1241" t="s">
        <v>562</v>
      </c>
      <c r="D1241" t="s">
        <v>527</v>
      </c>
      <c r="E1241" s="52">
        <v>43728</v>
      </c>
      <c r="F1241" s="52">
        <v>43733</v>
      </c>
      <c r="G1241">
        <v>20.8</v>
      </c>
      <c r="H1241">
        <v>99.99</v>
      </c>
      <c r="I1241">
        <f>PivotTables3!$G1241*PivotTables3!$H1241</f>
        <v>2079.7919999999999</v>
      </c>
    </row>
    <row r="1242" spans="1:9" x14ac:dyDescent="0.2">
      <c r="A1242" t="s">
        <v>572</v>
      </c>
      <c r="B1242" t="s">
        <v>529</v>
      </c>
      <c r="C1242" t="s">
        <v>536</v>
      </c>
      <c r="D1242" t="s">
        <v>534</v>
      </c>
      <c r="E1242" s="52">
        <v>43607</v>
      </c>
      <c r="F1242" s="52">
        <v>43611</v>
      </c>
      <c r="G1242">
        <v>11</v>
      </c>
      <c r="H1242">
        <v>349</v>
      </c>
      <c r="I1242">
        <f>PivotTables3!$G1242*PivotTables3!$H1242</f>
        <v>3839</v>
      </c>
    </row>
    <row r="1243" spans="1:9" x14ac:dyDescent="0.2">
      <c r="A1243" t="s">
        <v>560</v>
      </c>
      <c r="B1243" t="s">
        <v>529</v>
      </c>
      <c r="C1243" t="s">
        <v>526</v>
      </c>
      <c r="D1243" t="s">
        <v>566</v>
      </c>
      <c r="E1243" s="52" t="s">
        <v>685</v>
      </c>
      <c r="F1243" s="52">
        <v>43529</v>
      </c>
      <c r="G1243">
        <v>9.4</v>
      </c>
      <c r="H1243">
        <v>325</v>
      </c>
      <c r="I1243">
        <f>PivotTables3!$G1243*PivotTables3!$H1243</f>
        <v>3055</v>
      </c>
    </row>
    <row r="1244" spans="1:9" x14ac:dyDescent="0.2">
      <c r="A1244" t="s">
        <v>600</v>
      </c>
      <c r="B1244" t="s">
        <v>536</v>
      </c>
      <c r="C1244" t="s">
        <v>551</v>
      </c>
      <c r="D1244" t="s">
        <v>527</v>
      </c>
      <c r="E1244" s="52">
        <v>43556</v>
      </c>
      <c r="F1244" s="52">
        <v>43559</v>
      </c>
      <c r="G1244">
        <v>18.5</v>
      </c>
      <c r="H1244">
        <v>99.99</v>
      </c>
      <c r="I1244">
        <f>PivotTables3!$G1244*PivotTables3!$H1244</f>
        <v>1849.8149999999998</v>
      </c>
    </row>
    <row r="1245" spans="1:9" x14ac:dyDescent="0.2">
      <c r="A1245" t="s">
        <v>567</v>
      </c>
      <c r="B1245" t="s">
        <v>536</v>
      </c>
      <c r="C1245" t="s">
        <v>559</v>
      </c>
      <c r="D1245" t="s">
        <v>527</v>
      </c>
      <c r="E1245" s="52">
        <v>43554</v>
      </c>
      <c r="F1245" s="52">
        <v>43559</v>
      </c>
      <c r="G1245">
        <v>21.8</v>
      </c>
      <c r="H1245">
        <v>99.99</v>
      </c>
      <c r="I1245">
        <f>PivotTables3!$G1245*PivotTables3!$H1245</f>
        <v>2179.7820000000002</v>
      </c>
    </row>
    <row r="1246" spans="1:9" x14ac:dyDescent="0.2">
      <c r="A1246" t="s">
        <v>610</v>
      </c>
      <c r="B1246" t="s">
        <v>525</v>
      </c>
      <c r="C1246" t="s">
        <v>530</v>
      </c>
      <c r="D1246" t="s">
        <v>557</v>
      </c>
      <c r="E1246" s="52">
        <v>43565</v>
      </c>
      <c r="F1246" s="52">
        <v>43567</v>
      </c>
      <c r="G1246">
        <v>24.6</v>
      </c>
      <c r="H1246">
        <v>329.25</v>
      </c>
      <c r="I1246">
        <f>PivotTables3!$G1246*PivotTables3!$H1246</f>
        <v>8099.55</v>
      </c>
    </row>
    <row r="1247" spans="1:9" x14ac:dyDescent="0.2">
      <c r="A1247" t="s">
        <v>544</v>
      </c>
      <c r="B1247" t="s">
        <v>540</v>
      </c>
      <c r="C1247" t="s">
        <v>526</v>
      </c>
      <c r="D1247" t="s">
        <v>527</v>
      </c>
      <c r="E1247" s="52">
        <v>43556</v>
      </c>
      <c r="F1247" s="52">
        <v>43559</v>
      </c>
      <c r="G1247">
        <v>14</v>
      </c>
      <c r="H1247">
        <v>99.99</v>
      </c>
      <c r="I1247">
        <f>PivotTables3!$G1247*PivotTables3!$H1247</f>
        <v>1399.86</v>
      </c>
    </row>
    <row r="1248" spans="1:9" x14ac:dyDescent="0.2">
      <c r="A1248" t="s">
        <v>574</v>
      </c>
      <c r="B1248" t="s">
        <v>533</v>
      </c>
      <c r="C1248" t="s">
        <v>530</v>
      </c>
      <c r="D1248" t="s">
        <v>566</v>
      </c>
      <c r="E1248" s="52">
        <v>43738</v>
      </c>
      <c r="F1248" s="52">
        <v>43743</v>
      </c>
      <c r="G1248">
        <v>5.6</v>
      </c>
      <c r="H1248">
        <v>325</v>
      </c>
      <c r="I1248">
        <f>PivotTables3!$G1248*PivotTables3!$H1248</f>
        <v>1819.9999999999998</v>
      </c>
    </row>
    <row r="1249" spans="1:9" x14ac:dyDescent="0.2">
      <c r="A1249" t="s">
        <v>563</v>
      </c>
      <c r="B1249" t="s">
        <v>525</v>
      </c>
      <c r="C1249" t="s">
        <v>526</v>
      </c>
      <c r="D1249" t="s">
        <v>534</v>
      </c>
      <c r="E1249" s="52">
        <v>43549</v>
      </c>
      <c r="F1249" s="52">
        <v>43553</v>
      </c>
      <c r="G1249">
        <v>21.7</v>
      </c>
      <c r="H1249">
        <v>349</v>
      </c>
      <c r="I1249">
        <f>PivotTables3!$G1249*PivotTables3!$H1249</f>
        <v>7573.3</v>
      </c>
    </row>
    <row r="1250" spans="1:9" x14ac:dyDescent="0.2">
      <c r="A1250" t="s">
        <v>600</v>
      </c>
      <c r="B1250" t="s">
        <v>525</v>
      </c>
      <c r="C1250" t="s">
        <v>551</v>
      </c>
      <c r="D1250" t="s">
        <v>557</v>
      </c>
      <c r="E1250" s="52">
        <v>43479</v>
      </c>
      <c r="F1250" s="52">
        <v>43483</v>
      </c>
      <c r="G1250">
        <v>14.3</v>
      </c>
      <c r="H1250">
        <v>329.25</v>
      </c>
      <c r="I1250">
        <f>PivotTables3!$G1250*PivotTables3!$H1250</f>
        <v>4708.2750000000005</v>
      </c>
    </row>
    <row r="1251" spans="1:9" x14ac:dyDescent="0.2">
      <c r="A1251" t="s">
        <v>570</v>
      </c>
      <c r="B1251" t="s">
        <v>529</v>
      </c>
      <c r="C1251" t="s">
        <v>526</v>
      </c>
      <c r="D1251" t="s">
        <v>549</v>
      </c>
      <c r="E1251" s="52">
        <v>43672</v>
      </c>
      <c r="F1251" s="52">
        <v>43673</v>
      </c>
      <c r="G1251">
        <v>23.7</v>
      </c>
      <c r="H1251">
        <v>154.94999999999999</v>
      </c>
      <c r="I1251">
        <f>PivotTables3!$G1251*PivotTables3!$H1251</f>
        <v>3672.3149999999996</v>
      </c>
    </row>
    <row r="1252" spans="1:9" x14ac:dyDescent="0.2">
      <c r="A1252" t="s">
        <v>558</v>
      </c>
      <c r="B1252" t="s">
        <v>525</v>
      </c>
      <c r="C1252" t="s">
        <v>530</v>
      </c>
      <c r="D1252" t="s">
        <v>531</v>
      </c>
      <c r="E1252" s="52">
        <v>43522</v>
      </c>
      <c r="F1252" s="52">
        <v>43524</v>
      </c>
      <c r="G1252">
        <v>21.7</v>
      </c>
      <c r="H1252">
        <v>299</v>
      </c>
      <c r="I1252">
        <f>PivotTables3!$G1252*PivotTables3!$H1252</f>
        <v>6488.3</v>
      </c>
    </row>
    <row r="1253" spans="1:9" x14ac:dyDescent="0.2">
      <c r="A1253" t="s">
        <v>573</v>
      </c>
      <c r="B1253" t="s">
        <v>533</v>
      </c>
      <c r="C1253" t="s">
        <v>530</v>
      </c>
      <c r="D1253" t="s">
        <v>566</v>
      </c>
      <c r="E1253" s="52">
        <v>43731</v>
      </c>
      <c r="F1253" s="52">
        <v>43734</v>
      </c>
      <c r="G1253">
        <v>23.9</v>
      </c>
      <c r="H1253">
        <v>325</v>
      </c>
      <c r="I1253">
        <f>PivotTables3!$G1253*PivotTables3!$H1253</f>
        <v>7767.4999999999991</v>
      </c>
    </row>
    <row r="1254" spans="1:9" x14ac:dyDescent="0.2">
      <c r="A1254" t="s">
        <v>563</v>
      </c>
      <c r="B1254" t="s">
        <v>529</v>
      </c>
      <c r="C1254" t="s">
        <v>562</v>
      </c>
      <c r="D1254" t="s">
        <v>531</v>
      </c>
      <c r="E1254" s="52">
        <v>43815</v>
      </c>
      <c r="F1254" s="52">
        <v>43820</v>
      </c>
      <c r="G1254">
        <v>6.5</v>
      </c>
      <c r="H1254">
        <v>299</v>
      </c>
      <c r="I1254">
        <f>PivotTables3!$G1254*PivotTables3!$H1254</f>
        <v>1943.5</v>
      </c>
    </row>
    <row r="1255" spans="1:9" x14ac:dyDescent="0.2">
      <c r="A1255" t="s">
        <v>577</v>
      </c>
      <c r="B1255" t="s">
        <v>536</v>
      </c>
      <c r="C1255" t="s">
        <v>536</v>
      </c>
      <c r="D1255" t="s">
        <v>543</v>
      </c>
      <c r="E1255" s="52">
        <v>43483</v>
      </c>
      <c r="F1255" s="52">
        <v>43483</v>
      </c>
      <c r="G1255">
        <v>16.3</v>
      </c>
      <c r="H1255">
        <v>285.99</v>
      </c>
      <c r="I1255">
        <f>PivotTables3!$G1255*PivotTables3!$H1255</f>
        <v>4661.6370000000006</v>
      </c>
    </row>
    <row r="1256" spans="1:9" x14ac:dyDescent="0.2">
      <c r="A1256" t="s">
        <v>619</v>
      </c>
      <c r="B1256" t="s">
        <v>533</v>
      </c>
      <c r="C1256" t="s">
        <v>551</v>
      </c>
      <c r="D1256" t="s">
        <v>531</v>
      </c>
      <c r="E1256" s="52">
        <v>43786</v>
      </c>
      <c r="F1256" s="52">
        <v>43786</v>
      </c>
      <c r="G1256">
        <v>16.3</v>
      </c>
      <c r="H1256">
        <v>299</v>
      </c>
      <c r="I1256">
        <f>PivotTables3!$G1256*PivotTables3!$H1256</f>
        <v>4873.7</v>
      </c>
    </row>
    <row r="1257" spans="1:9" x14ac:dyDescent="0.2">
      <c r="A1257" t="s">
        <v>524</v>
      </c>
      <c r="B1257" t="s">
        <v>525</v>
      </c>
      <c r="C1257" t="s">
        <v>548</v>
      </c>
      <c r="D1257" t="s">
        <v>527</v>
      </c>
      <c r="E1257" s="52">
        <v>43542</v>
      </c>
      <c r="F1257" s="52">
        <v>43545</v>
      </c>
      <c r="G1257">
        <v>6.8</v>
      </c>
      <c r="H1257">
        <v>99.99</v>
      </c>
      <c r="I1257">
        <f>PivotTables3!$G1257*PivotTables3!$H1257</f>
        <v>679.9319999999999</v>
      </c>
    </row>
    <row r="1258" spans="1:9" x14ac:dyDescent="0.2">
      <c r="A1258" t="s">
        <v>613</v>
      </c>
      <c r="B1258" t="s">
        <v>533</v>
      </c>
      <c r="C1258" t="s">
        <v>530</v>
      </c>
      <c r="D1258" t="s">
        <v>543</v>
      </c>
      <c r="E1258" s="52">
        <v>43507</v>
      </c>
      <c r="F1258" s="52">
        <v>43513</v>
      </c>
      <c r="G1258">
        <v>14.6</v>
      </c>
      <c r="H1258">
        <v>285.99</v>
      </c>
      <c r="I1258">
        <f>PivotTables3!$G1258*PivotTables3!$H1258</f>
        <v>4175.4539999999997</v>
      </c>
    </row>
    <row r="1259" spans="1:9" x14ac:dyDescent="0.2">
      <c r="A1259" t="s">
        <v>524</v>
      </c>
      <c r="B1259" t="s">
        <v>525</v>
      </c>
      <c r="C1259" t="s">
        <v>562</v>
      </c>
      <c r="D1259" t="s">
        <v>538</v>
      </c>
      <c r="E1259" s="52">
        <v>43829</v>
      </c>
      <c r="F1259" s="52">
        <v>43470</v>
      </c>
      <c r="G1259">
        <v>23.2</v>
      </c>
      <c r="H1259">
        <v>295.19</v>
      </c>
      <c r="I1259">
        <f>PivotTables3!$G1259*PivotTables3!$H1259</f>
        <v>6848.4079999999994</v>
      </c>
    </row>
    <row r="1260" spans="1:9" x14ac:dyDescent="0.2">
      <c r="A1260" t="s">
        <v>604</v>
      </c>
      <c r="B1260" t="s">
        <v>525</v>
      </c>
      <c r="C1260" t="s">
        <v>562</v>
      </c>
      <c r="D1260" t="s">
        <v>566</v>
      </c>
      <c r="E1260" s="52">
        <v>43507</v>
      </c>
      <c r="F1260" s="52">
        <v>43507</v>
      </c>
      <c r="G1260">
        <v>15</v>
      </c>
      <c r="H1260">
        <v>325</v>
      </c>
      <c r="I1260">
        <f>PivotTables3!$G1260*PivotTables3!$H1260</f>
        <v>4875</v>
      </c>
    </row>
    <row r="1261" spans="1:9" x14ac:dyDescent="0.2">
      <c r="A1261" t="s">
        <v>582</v>
      </c>
      <c r="B1261" t="s">
        <v>533</v>
      </c>
      <c r="C1261" t="s">
        <v>562</v>
      </c>
      <c r="D1261" t="s">
        <v>543</v>
      </c>
      <c r="E1261" s="52">
        <v>43575</v>
      </c>
      <c r="F1261" s="52">
        <v>43577</v>
      </c>
      <c r="G1261">
        <v>18.8</v>
      </c>
      <c r="H1261">
        <v>285.99</v>
      </c>
      <c r="I1261">
        <f>PivotTables3!$G1261*PivotTables3!$H1261</f>
        <v>5376.6120000000001</v>
      </c>
    </row>
    <row r="1262" spans="1:9" x14ac:dyDescent="0.2">
      <c r="A1262" t="s">
        <v>601</v>
      </c>
      <c r="B1262" t="s">
        <v>533</v>
      </c>
      <c r="C1262" t="s">
        <v>526</v>
      </c>
      <c r="D1262" t="s">
        <v>557</v>
      </c>
      <c r="E1262" s="52">
        <v>43595</v>
      </c>
      <c r="F1262" s="52">
        <v>43601</v>
      </c>
      <c r="G1262">
        <v>15.9</v>
      </c>
      <c r="H1262">
        <v>329.25</v>
      </c>
      <c r="I1262">
        <f>PivotTables3!$G1262*PivotTables3!$H1262</f>
        <v>5235.0749999999998</v>
      </c>
    </row>
    <row r="1263" spans="1:9" x14ac:dyDescent="0.2">
      <c r="A1263" t="s">
        <v>604</v>
      </c>
      <c r="B1263" t="s">
        <v>529</v>
      </c>
      <c r="C1263" t="s">
        <v>537</v>
      </c>
      <c r="D1263" t="s">
        <v>543</v>
      </c>
      <c r="E1263" s="52">
        <v>43809</v>
      </c>
      <c r="F1263" s="52">
        <v>43809</v>
      </c>
      <c r="G1263">
        <v>11.3</v>
      </c>
      <c r="H1263">
        <v>285.99</v>
      </c>
      <c r="I1263">
        <f>PivotTables3!$G1263*PivotTables3!$H1263</f>
        <v>3231.6870000000004</v>
      </c>
    </row>
    <row r="1264" spans="1:9" x14ac:dyDescent="0.2">
      <c r="A1264" t="s">
        <v>610</v>
      </c>
      <c r="B1264" t="s">
        <v>533</v>
      </c>
      <c r="C1264" t="s">
        <v>526</v>
      </c>
      <c r="D1264" t="s">
        <v>549</v>
      </c>
      <c r="E1264" s="52">
        <v>43570</v>
      </c>
      <c r="F1264" s="52">
        <v>43571</v>
      </c>
      <c r="G1264">
        <v>20.6</v>
      </c>
      <c r="H1264">
        <v>154.94999999999999</v>
      </c>
      <c r="I1264">
        <f>PivotTables3!$G1264*PivotTables3!$H1264</f>
        <v>3191.97</v>
      </c>
    </row>
    <row r="1265" spans="1:9" x14ac:dyDescent="0.2">
      <c r="A1265" t="s">
        <v>585</v>
      </c>
      <c r="B1265" t="s">
        <v>529</v>
      </c>
      <c r="C1265" t="s">
        <v>530</v>
      </c>
      <c r="D1265" t="s">
        <v>531</v>
      </c>
      <c r="E1265" s="52">
        <v>43827</v>
      </c>
      <c r="F1265" s="52">
        <v>43827</v>
      </c>
      <c r="G1265">
        <v>5.7</v>
      </c>
      <c r="H1265">
        <v>299</v>
      </c>
      <c r="I1265">
        <f>PivotTables3!$G1265*PivotTables3!$H1265</f>
        <v>1704.3</v>
      </c>
    </row>
    <row r="1266" spans="1:9" x14ac:dyDescent="0.2">
      <c r="A1266" t="s">
        <v>595</v>
      </c>
      <c r="B1266" t="s">
        <v>536</v>
      </c>
      <c r="C1266" t="s">
        <v>537</v>
      </c>
      <c r="D1266" t="s">
        <v>527</v>
      </c>
      <c r="E1266" s="52">
        <v>43667</v>
      </c>
      <c r="F1266" s="52">
        <v>43671</v>
      </c>
      <c r="G1266">
        <v>24.6</v>
      </c>
      <c r="H1266">
        <v>99.99</v>
      </c>
      <c r="I1266">
        <f>PivotTables3!$G1266*PivotTables3!$H1266</f>
        <v>2459.7539999999999</v>
      </c>
    </row>
    <row r="1267" spans="1:9" x14ac:dyDescent="0.2">
      <c r="A1267" t="s">
        <v>590</v>
      </c>
      <c r="B1267" t="s">
        <v>529</v>
      </c>
      <c r="C1267" t="s">
        <v>559</v>
      </c>
      <c r="D1267" t="s">
        <v>549</v>
      </c>
      <c r="E1267" s="52">
        <v>43467</v>
      </c>
      <c r="F1267" s="52">
        <v>43468</v>
      </c>
      <c r="G1267">
        <v>23.7</v>
      </c>
      <c r="H1267">
        <v>154.94999999999999</v>
      </c>
      <c r="I1267">
        <f>PivotTables3!$G1267*PivotTables3!$H1267</f>
        <v>3672.3149999999996</v>
      </c>
    </row>
    <row r="1268" spans="1:9" x14ac:dyDescent="0.2">
      <c r="A1268" t="s">
        <v>594</v>
      </c>
      <c r="B1268" t="s">
        <v>529</v>
      </c>
      <c r="C1268" t="s">
        <v>530</v>
      </c>
      <c r="D1268" t="s">
        <v>549</v>
      </c>
      <c r="E1268" s="52">
        <v>43803</v>
      </c>
      <c r="F1268" s="52">
        <v>43809</v>
      </c>
      <c r="G1268">
        <v>6.8</v>
      </c>
      <c r="H1268">
        <v>154.94999999999999</v>
      </c>
      <c r="I1268">
        <f>PivotTables3!$G1268*PivotTables3!$H1268</f>
        <v>1053.6599999999999</v>
      </c>
    </row>
    <row r="1269" spans="1:9" x14ac:dyDescent="0.2">
      <c r="A1269" t="s">
        <v>609</v>
      </c>
      <c r="B1269" t="s">
        <v>529</v>
      </c>
      <c r="C1269" t="s">
        <v>537</v>
      </c>
      <c r="D1269" t="s">
        <v>549</v>
      </c>
      <c r="E1269" s="52">
        <v>43666</v>
      </c>
      <c r="F1269" s="52">
        <v>43670</v>
      </c>
      <c r="G1269">
        <v>20.5</v>
      </c>
      <c r="H1269">
        <v>154.94999999999999</v>
      </c>
      <c r="I1269">
        <f>PivotTables3!$G1269*PivotTables3!$H1269</f>
        <v>3176.4749999999999</v>
      </c>
    </row>
    <row r="1270" spans="1:9" x14ac:dyDescent="0.2">
      <c r="A1270" t="s">
        <v>546</v>
      </c>
      <c r="B1270" t="s">
        <v>536</v>
      </c>
      <c r="C1270" t="s">
        <v>537</v>
      </c>
      <c r="D1270" t="s">
        <v>543</v>
      </c>
      <c r="E1270" s="52">
        <v>43533</v>
      </c>
      <c r="F1270" s="52">
        <v>43537</v>
      </c>
      <c r="G1270">
        <v>14.1</v>
      </c>
      <c r="H1270">
        <v>285.99</v>
      </c>
      <c r="I1270">
        <f>PivotTables3!$G1270*PivotTables3!$H1270</f>
        <v>4032.4589999999998</v>
      </c>
    </row>
    <row r="1271" spans="1:9" x14ac:dyDescent="0.2">
      <c r="A1271" t="s">
        <v>568</v>
      </c>
      <c r="B1271" t="s">
        <v>529</v>
      </c>
      <c r="C1271" t="s">
        <v>536</v>
      </c>
      <c r="D1271" t="s">
        <v>549</v>
      </c>
      <c r="E1271" s="52">
        <v>43816</v>
      </c>
      <c r="F1271" s="52">
        <v>43821</v>
      </c>
      <c r="G1271">
        <v>14.4</v>
      </c>
      <c r="H1271">
        <v>154.94999999999999</v>
      </c>
      <c r="I1271">
        <f>PivotTables3!$G1271*PivotTables3!$H1271</f>
        <v>2231.2799999999997</v>
      </c>
    </row>
    <row r="1272" spans="1:9" x14ac:dyDescent="0.2">
      <c r="A1272" t="s">
        <v>545</v>
      </c>
      <c r="B1272" t="s">
        <v>540</v>
      </c>
      <c r="C1272" t="s">
        <v>526</v>
      </c>
      <c r="D1272" t="s">
        <v>549</v>
      </c>
      <c r="E1272" s="52">
        <v>43720</v>
      </c>
      <c r="F1272" s="52">
        <v>43723</v>
      </c>
      <c r="G1272">
        <v>6.6</v>
      </c>
      <c r="H1272">
        <v>154.94999999999999</v>
      </c>
      <c r="I1272">
        <f>PivotTables3!$G1272*PivotTables3!$H1272</f>
        <v>1022.6699999999998</v>
      </c>
    </row>
    <row r="1273" spans="1:9" x14ac:dyDescent="0.2">
      <c r="A1273" t="s">
        <v>603</v>
      </c>
      <c r="B1273" t="s">
        <v>533</v>
      </c>
      <c r="C1273" t="s">
        <v>559</v>
      </c>
      <c r="D1273" t="s">
        <v>527</v>
      </c>
      <c r="E1273" s="52">
        <v>43747</v>
      </c>
      <c r="F1273" s="52">
        <v>43749</v>
      </c>
      <c r="G1273">
        <v>13.2</v>
      </c>
      <c r="H1273">
        <v>99.99</v>
      </c>
      <c r="I1273">
        <f>PivotTables3!$G1273*PivotTables3!$H1273</f>
        <v>1319.8679999999999</v>
      </c>
    </row>
    <row r="1274" spans="1:9" x14ac:dyDescent="0.2">
      <c r="A1274" t="s">
        <v>593</v>
      </c>
      <c r="B1274" t="s">
        <v>536</v>
      </c>
      <c r="C1274" t="s">
        <v>559</v>
      </c>
      <c r="D1274" t="s">
        <v>543</v>
      </c>
      <c r="E1274" s="52">
        <v>43616</v>
      </c>
      <c r="F1274" s="52">
        <v>43617</v>
      </c>
      <c r="G1274">
        <v>11</v>
      </c>
      <c r="H1274">
        <v>285.99</v>
      </c>
      <c r="I1274">
        <f>PivotTables3!$G1274*PivotTables3!$H1274</f>
        <v>3145.8900000000003</v>
      </c>
    </row>
    <row r="1275" spans="1:9" x14ac:dyDescent="0.2">
      <c r="A1275" t="s">
        <v>535</v>
      </c>
      <c r="B1275" t="s">
        <v>525</v>
      </c>
      <c r="C1275" t="s">
        <v>536</v>
      </c>
      <c r="D1275" t="s">
        <v>534</v>
      </c>
      <c r="E1275" s="52">
        <v>43555</v>
      </c>
      <c r="F1275" s="52">
        <v>43559</v>
      </c>
      <c r="G1275">
        <v>22</v>
      </c>
      <c r="H1275">
        <v>349</v>
      </c>
      <c r="I1275">
        <f>PivotTables3!$G1275*PivotTables3!$H1275</f>
        <v>7678</v>
      </c>
    </row>
    <row r="1276" spans="1:9" x14ac:dyDescent="0.2">
      <c r="A1276" t="s">
        <v>606</v>
      </c>
      <c r="B1276" t="s">
        <v>536</v>
      </c>
      <c r="C1276" t="s">
        <v>559</v>
      </c>
      <c r="D1276" t="s">
        <v>557</v>
      </c>
      <c r="E1276" s="52">
        <v>43760</v>
      </c>
      <c r="F1276" s="52">
        <v>43766</v>
      </c>
      <c r="G1276">
        <v>18</v>
      </c>
      <c r="H1276">
        <v>329.25</v>
      </c>
      <c r="I1276">
        <f>PivotTables3!$G1276*PivotTables3!$H1276</f>
        <v>5926.5</v>
      </c>
    </row>
    <row r="1277" spans="1:9" x14ac:dyDescent="0.2">
      <c r="A1277" t="s">
        <v>594</v>
      </c>
      <c r="B1277" t="s">
        <v>536</v>
      </c>
      <c r="C1277" t="s">
        <v>548</v>
      </c>
      <c r="D1277" t="s">
        <v>538</v>
      </c>
      <c r="E1277" s="52">
        <v>43714</v>
      </c>
      <c r="F1277" s="52">
        <v>43718</v>
      </c>
      <c r="G1277">
        <v>10.1</v>
      </c>
      <c r="H1277">
        <v>295.19</v>
      </c>
      <c r="I1277">
        <f>PivotTables3!$G1277*PivotTables3!$H1277</f>
        <v>2981.4189999999999</v>
      </c>
    </row>
    <row r="1278" spans="1:9" x14ac:dyDescent="0.2">
      <c r="A1278" t="s">
        <v>582</v>
      </c>
      <c r="B1278" t="s">
        <v>525</v>
      </c>
      <c r="C1278" t="s">
        <v>536</v>
      </c>
      <c r="D1278" t="s">
        <v>566</v>
      </c>
      <c r="E1278" s="52">
        <v>43821</v>
      </c>
      <c r="F1278" s="52">
        <v>43823</v>
      </c>
      <c r="G1278">
        <v>14.3</v>
      </c>
      <c r="H1278">
        <v>325</v>
      </c>
      <c r="I1278">
        <f>PivotTables3!$G1278*PivotTables3!$H1278</f>
        <v>4647.5</v>
      </c>
    </row>
    <row r="1279" spans="1:9" x14ac:dyDescent="0.2">
      <c r="A1279" t="s">
        <v>612</v>
      </c>
      <c r="B1279" t="s">
        <v>529</v>
      </c>
      <c r="C1279" t="s">
        <v>530</v>
      </c>
      <c r="D1279" t="s">
        <v>541</v>
      </c>
      <c r="E1279" s="52">
        <v>43706</v>
      </c>
      <c r="F1279" s="52">
        <v>43706</v>
      </c>
      <c r="G1279">
        <v>11.3</v>
      </c>
      <c r="H1279">
        <v>134.99</v>
      </c>
      <c r="I1279">
        <f>PivotTables3!$G1279*PivotTables3!$H1279</f>
        <v>1525.3870000000002</v>
      </c>
    </row>
    <row r="1280" spans="1:9" x14ac:dyDescent="0.2">
      <c r="A1280" t="s">
        <v>591</v>
      </c>
      <c r="B1280" t="s">
        <v>525</v>
      </c>
      <c r="C1280" t="s">
        <v>548</v>
      </c>
      <c r="D1280" t="s">
        <v>541</v>
      </c>
      <c r="E1280" s="52">
        <v>43603</v>
      </c>
      <c r="F1280" s="52">
        <v>43603</v>
      </c>
      <c r="G1280">
        <v>14.4</v>
      </c>
      <c r="H1280">
        <v>134.99</v>
      </c>
      <c r="I1280">
        <f>PivotTables3!$G1280*PivotTables3!$H1280</f>
        <v>1943.8560000000002</v>
      </c>
    </row>
    <row r="1281" spans="1:9" x14ac:dyDescent="0.2">
      <c r="A1281" t="s">
        <v>528</v>
      </c>
      <c r="B1281" t="s">
        <v>536</v>
      </c>
      <c r="C1281" t="s">
        <v>551</v>
      </c>
      <c r="D1281" t="s">
        <v>527</v>
      </c>
      <c r="E1281" s="52">
        <v>43660</v>
      </c>
      <c r="F1281" s="52">
        <v>43660</v>
      </c>
      <c r="G1281">
        <v>18.7</v>
      </c>
      <c r="H1281">
        <v>99.99</v>
      </c>
      <c r="I1281">
        <f>PivotTables3!$G1281*PivotTables3!$H1281</f>
        <v>1869.8129999999999</v>
      </c>
    </row>
    <row r="1282" spans="1:9" x14ac:dyDescent="0.2">
      <c r="A1282" t="s">
        <v>578</v>
      </c>
      <c r="B1282" t="s">
        <v>533</v>
      </c>
      <c r="C1282" t="s">
        <v>526</v>
      </c>
      <c r="D1282" t="s">
        <v>549</v>
      </c>
      <c r="E1282" s="52">
        <v>43715</v>
      </c>
      <c r="F1282" s="52">
        <v>43715</v>
      </c>
      <c r="G1282">
        <v>7.9</v>
      </c>
      <c r="H1282">
        <v>154.94999999999999</v>
      </c>
      <c r="I1282">
        <f>PivotTables3!$G1282*PivotTables3!$H1282</f>
        <v>1224.105</v>
      </c>
    </row>
    <row r="1283" spans="1:9" x14ac:dyDescent="0.2">
      <c r="A1283" t="s">
        <v>606</v>
      </c>
      <c r="B1283" t="s">
        <v>525</v>
      </c>
      <c r="C1283" t="s">
        <v>559</v>
      </c>
      <c r="D1283" t="s">
        <v>549</v>
      </c>
      <c r="E1283" s="52">
        <v>43581</v>
      </c>
      <c r="F1283" s="52">
        <v>43587</v>
      </c>
      <c r="G1283">
        <v>5.8</v>
      </c>
      <c r="H1283">
        <v>154.94999999999999</v>
      </c>
      <c r="I1283">
        <f>PivotTables3!$G1283*PivotTables3!$H1283</f>
        <v>898.70999999999992</v>
      </c>
    </row>
    <row r="1284" spans="1:9" x14ac:dyDescent="0.2">
      <c r="A1284" t="s">
        <v>588</v>
      </c>
      <c r="B1284" t="s">
        <v>533</v>
      </c>
      <c r="C1284" t="s">
        <v>553</v>
      </c>
      <c r="D1284" t="s">
        <v>527</v>
      </c>
      <c r="E1284" s="52">
        <v>43479</v>
      </c>
      <c r="F1284" s="52">
        <v>43484</v>
      </c>
      <c r="G1284">
        <v>18.399999999999999</v>
      </c>
      <c r="H1284">
        <v>99.99</v>
      </c>
      <c r="I1284">
        <f>PivotTables3!$G1284*PivotTables3!$H1284</f>
        <v>1839.8159999999998</v>
      </c>
    </row>
    <row r="1285" spans="1:9" x14ac:dyDescent="0.2">
      <c r="A1285" t="s">
        <v>532</v>
      </c>
      <c r="B1285" t="s">
        <v>540</v>
      </c>
      <c r="C1285" t="s">
        <v>562</v>
      </c>
      <c r="D1285" t="s">
        <v>541</v>
      </c>
      <c r="E1285" s="52">
        <v>43683</v>
      </c>
      <c r="F1285" s="52">
        <v>43685</v>
      </c>
      <c r="G1285">
        <v>5.6</v>
      </c>
      <c r="H1285">
        <v>134.99</v>
      </c>
      <c r="I1285">
        <f>PivotTables3!$G1285*PivotTables3!$H1285</f>
        <v>755.94399999999996</v>
      </c>
    </row>
    <row r="1286" spans="1:9" x14ac:dyDescent="0.2">
      <c r="A1286" t="s">
        <v>570</v>
      </c>
      <c r="B1286" t="s">
        <v>533</v>
      </c>
      <c r="C1286" t="s">
        <v>530</v>
      </c>
      <c r="D1286" t="s">
        <v>566</v>
      </c>
      <c r="E1286" s="52">
        <v>43738</v>
      </c>
      <c r="F1286" s="52">
        <v>43741</v>
      </c>
      <c r="G1286">
        <v>6.4</v>
      </c>
      <c r="H1286">
        <v>325</v>
      </c>
      <c r="I1286">
        <f>PivotTables3!$G1286*PivotTables3!$H1286</f>
        <v>2080</v>
      </c>
    </row>
    <row r="1287" spans="1:9" x14ac:dyDescent="0.2">
      <c r="A1287" t="s">
        <v>585</v>
      </c>
      <c r="B1287" t="s">
        <v>533</v>
      </c>
      <c r="C1287" t="s">
        <v>551</v>
      </c>
      <c r="D1287" t="s">
        <v>557</v>
      </c>
      <c r="E1287" s="52">
        <v>43508</v>
      </c>
      <c r="F1287" s="52">
        <v>43510</v>
      </c>
      <c r="G1287">
        <v>13.8</v>
      </c>
      <c r="H1287">
        <v>329.25</v>
      </c>
      <c r="I1287">
        <f>PivotTables3!$G1287*PivotTables3!$H1287</f>
        <v>4543.6500000000005</v>
      </c>
    </row>
    <row r="1288" spans="1:9" x14ac:dyDescent="0.2">
      <c r="A1288" t="s">
        <v>544</v>
      </c>
      <c r="B1288" t="s">
        <v>540</v>
      </c>
      <c r="C1288" t="s">
        <v>548</v>
      </c>
      <c r="D1288" t="s">
        <v>543</v>
      </c>
      <c r="E1288" s="52">
        <v>43472</v>
      </c>
      <c r="F1288" s="52">
        <v>43472</v>
      </c>
      <c r="G1288">
        <v>6.8</v>
      </c>
      <c r="H1288">
        <v>285.99</v>
      </c>
      <c r="I1288">
        <f>PivotTables3!$G1288*PivotTables3!$H1288</f>
        <v>1944.732</v>
      </c>
    </row>
    <row r="1289" spans="1:9" x14ac:dyDescent="0.2">
      <c r="A1289" t="s">
        <v>539</v>
      </c>
      <c r="B1289" t="s">
        <v>529</v>
      </c>
      <c r="C1289" t="s">
        <v>526</v>
      </c>
      <c r="D1289" t="s">
        <v>566</v>
      </c>
      <c r="E1289" s="52">
        <v>43500</v>
      </c>
      <c r="F1289" s="52">
        <v>43502</v>
      </c>
      <c r="G1289">
        <v>24.9</v>
      </c>
      <c r="H1289">
        <v>325</v>
      </c>
      <c r="I1289">
        <f>PivotTables3!$G1289*PivotTables3!$H1289</f>
        <v>8092.4999999999991</v>
      </c>
    </row>
    <row r="1290" spans="1:9" x14ac:dyDescent="0.2">
      <c r="A1290" t="s">
        <v>561</v>
      </c>
      <c r="B1290" t="s">
        <v>536</v>
      </c>
      <c r="C1290" t="s">
        <v>551</v>
      </c>
      <c r="D1290" t="s">
        <v>538</v>
      </c>
      <c r="E1290" s="52">
        <v>43602</v>
      </c>
      <c r="F1290" s="52">
        <v>43604</v>
      </c>
      <c r="G1290">
        <v>22.7</v>
      </c>
      <c r="H1290">
        <v>295.19</v>
      </c>
      <c r="I1290">
        <f>PivotTables3!$G1290*PivotTables3!$H1290</f>
        <v>6700.8130000000001</v>
      </c>
    </row>
    <row r="1291" spans="1:9" x14ac:dyDescent="0.2">
      <c r="A1291" t="s">
        <v>524</v>
      </c>
      <c r="B1291" t="s">
        <v>525</v>
      </c>
      <c r="C1291" t="s">
        <v>526</v>
      </c>
      <c r="D1291" t="s">
        <v>557</v>
      </c>
      <c r="E1291" s="52">
        <v>43620</v>
      </c>
      <c r="F1291" s="52">
        <v>43620</v>
      </c>
      <c r="G1291">
        <v>22.8</v>
      </c>
      <c r="H1291">
        <v>329.25</v>
      </c>
      <c r="I1291">
        <f>PivotTables3!$G1291*PivotTables3!$H1291</f>
        <v>7506.9000000000005</v>
      </c>
    </row>
    <row r="1292" spans="1:9" x14ac:dyDescent="0.2">
      <c r="A1292" t="s">
        <v>592</v>
      </c>
      <c r="B1292" t="s">
        <v>536</v>
      </c>
      <c r="C1292" t="s">
        <v>553</v>
      </c>
      <c r="D1292" t="s">
        <v>527</v>
      </c>
      <c r="E1292" s="52">
        <v>43672</v>
      </c>
      <c r="F1292" s="52">
        <v>43672</v>
      </c>
      <c r="G1292">
        <v>23</v>
      </c>
      <c r="H1292">
        <v>99.99</v>
      </c>
      <c r="I1292">
        <f>PivotTables3!$G1292*PivotTables3!$H1292</f>
        <v>2299.77</v>
      </c>
    </row>
    <row r="1293" spans="1:9" x14ac:dyDescent="0.2">
      <c r="A1293" t="s">
        <v>600</v>
      </c>
      <c r="B1293" t="s">
        <v>529</v>
      </c>
      <c r="C1293" t="s">
        <v>562</v>
      </c>
      <c r="D1293" t="s">
        <v>557</v>
      </c>
      <c r="E1293" s="52">
        <v>43663</v>
      </c>
      <c r="F1293" s="52">
        <v>43664</v>
      </c>
      <c r="G1293">
        <v>21</v>
      </c>
      <c r="H1293">
        <v>329.25</v>
      </c>
      <c r="I1293">
        <f>PivotTables3!$G1293*PivotTables3!$H1293</f>
        <v>6914.25</v>
      </c>
    </row>
    <row r="1294" spans="1:9" x14ac:dyDescent="0.2">
      <c r="A1294" t="s">
        <v>583</v>
      </c>
      <c r="B1294" t="s">
        <v>529</v>
      </c>
      <c r="C1294" t="s">
        <v>526</v>
      </c>
      <c r="D1294" t="s">
        <v>527</v>
      </c>
      <c r="E1294" s="52">
        <v>43756</v>
      </c>
      <c r="F1294" s="52">
        <v>43759</v>
      </c>
      <c r="G1294">
        <v>5.0999999999999996</v>
      </c>
      <c r="H1294">
        <v>99.99</v>
      </c>
      <c r="I1294">
        <f>PivotTables3!$G1294*PivotTables3!$H1294</f>
        <v>509.94899999999996</v>
      </c>
    </row>
    <row r="1295" spans="1:9" x14ac:dyDescent="0.2">
      <c r="A1295" t="s">
        <v>567</v>
      </c>
      <c r="B1295" t="s">
        <v>529</v>
      </c>
      <c r="C1295" t="s">
        <v>553</v>
      </c>
      <c r="D1295" t="s">
        <v>538</v>
      </c>
      <c r="E1295" s="52">
        <v>43735</v>
      </c>
      <c r="F1295" s="52">
        <v>43735</v>
      </c>
      <c r="G1295">
        <v>18.899999999999999</v>
      </c>
      <c r="H1295">
        <v>295.19</v>
      </c>
      <c r="I1295">
        <f>PivotTables3!$G1295*PivotTables3!$H1295</f>
        <v>5579.0909999999994</v>
      </c>
    </row>
    <row r="1296" spans="1:9" x14ac:dyDescent="0.2">
      <c r="A1296" t="s">
        <v>563</v>
      </c>
      <c r="B1296" t="s">
        <v>533</v>
      </c>
      <c r="C1296" t="s">
        <v>530</v>
      </c>
      <c r="D1296" t="s">
        <v>538</v>
      </c>
      <c r="E1296" s="52">
        <v>43556</v>
      </c>
      <c r="F1296" s="52">
        <v>43557</v>
      </c>
      <c r="G1296">
        <v>15.6</v>
      </c>
      <c r="H1296">
        <v>295.19</v>
      </c>
      <c r="I1296">
        <f>PivotTables3!$G1296*PivotTables3!$H1296</f>
        <v>4604.9639999999999</v>
      </c>
    </row>
    <row r="1297" spans="1:9" x14ac:dyDescent="0.2">
      <c r="A1297" t="s">
        <v>547</v>
      </c>
      <c r="B1297" t="s">
        <v>540</v>
      </c>
      <c r="C1297" t="s">
        <v>530</v>
      </c>
      <c r="D1297" t="s">
        <v>557</v>
      </c>
      <c r="E1297" s="52">
        <v>43467</v>
      </c>
      <c r="F1297" s="52">
        <v>43472</v>
      </c>
      <c r="G1297">
        <v>19.7</v>
      </c>
      <c r="H1297">
        <v>329.25</v>
      </c>
      <c r="I1297">
        <f>PivotTables3!$G1297*PivotTables3!$H1297</f>
        <v>6486.2249999999995</v>
      </c>
    </row>
    <row r="1298" spans="1:9" x14ac:dyDescent="0.2">
      <c r="A1298" t="s">
        <v>574</v>
      </c>
      <c r="B1298" t="s">
        <v>533</v>
      </c>
      <c r="C1298" t="s">
        <v>536</v>
      </c>
      <c r="D1298" t="s">
        <v>538</v>
      </c>
      <c r="E1298" s="52">
        <v>43734</v>
      </c>
      <c r="F1298" s="52">
        <v>43735</v>
      </c>
      <c r="G1298">
        <v>8.4</v>
      </c>
      <c r="H1298">
        <v>295.19</v>
      </c>
      <c r="I1298">
        <f>PivotTables3!$G1298*PivotTables3!$H1298</f>
        <v>2479.596</v>
      </c>
    </row>
    <row r="1299" spans="1:9" x14ac:dyDescent="0.2">
      <c r="A1299" t="s">
        <v>560</v>
      </c>
      <c r="B1299" t="s">
        <v>529</v>
      </c>
      <c r="C1299" t="s">
        <v>562</v>
      </c>
      <c r="D1299" t="s">
        <v>557</v>
      </c>
      <c r="E1299" s="52">
        <v>43584</v>
      </c>
      <c r="F1299" s="52">
        <v>43589</v>
      </c>
      <c r="G1299">
        <v>23.9</v>
      </c>
      <c r="H1299">
        <v>329.25</v>
      </c>
      <c r="I1299">
        <f>PivotTables3!$G1299*PivotTables3!$H1299</f>
        <v>7869.0749999999998</v>
      </c>
    </row>
    <row r="1300" spans="1:9" x14ac:dyDescent="0.2">
      <c r="A1300" t="s">
        <v>558</v>
      </c>
      <c r="B1300" t="s">
        <v>525</v>
      </c>
      <c r="C1300" t="s">
        <v>530</v>
      </c>
      <c r="D1300" t="s">
        <v>538</v>
      </c>
      <c r="E1300" s="52">
        <v>43750</v>
      </c>
      <c r="F1300" s="52">
        <v>43753</v>
      </c>
      <c r="G1300">
        <v>8.4</v>
      </c>
      <c r="H1300">
        <v>295.19</v>
      </c>
      <c r="I1300">
        <f>PivotTables3!$G1300*PivotTables3!$H1300</f>
        <v>2479.596</v>
      </c>
    </row>
    <row r="1301" spans="1:9" x14ac:dyDescent="0.2">
      <c r="A1301" t="s">
        <v>577</v>
      </c>
      <c r="B1301" t="s">
        <v>533</v>
      </c>
      <c r="C1301" t="s">
        <v>548</v>
      </c>
      <c r="D1301" t="s">
        <v>557</v>
      </c>
      <c r="E1301" s="52">
        <v>43790</v>
      </c>
      <c r="F1301" s="52">
        <v>43796</v>
      </c>
      <c r="G1301">
        <v>18.399999999999999</v>
      </c>
      <c r="H1301">
        <v>329.25</v>
      </c>
      <c r="I1301">
        <f>PivotTables3!$G1301*PivotTables3!$H1301</f>
        <v>6058.2</v>
      </c>
    </row>
    <row r="1302" spans="1:9" x14ac:dyDescent="0.2">
      <c r="A1302" t="s">
        <v>573</v>
      </c>
      <c r="B1302" t="s">
        <v>529</v>
      </c>
      <c r="C1302" t="s">
        <v>551</v>
      </c>
      <c r="D1302" t="s">
        <v>541</v>
      </c>
      <c r="E1302" s="52">
        <v>43538</v>
      </c>
      <c r="F1302" s="52">
        <v>43541</v>
      </c>
      <c r="G1302">
        <v>7.3</v>
      </c>
      <c r="H1302">
        <v>134.99</v>
      </c>
      <c r="I1302">
        <f>PivotTables3!$G1302*PivotTables3!$H1302</f>
        <v>985.42700000000002</v>
      </c>
    </row>
    <row r="1303" spans="1:9" x14ac:dyDescent="0.2">
      <c r="A1303" t="s">
        <v>550</v>
      </c>
      <c r="B1303" t="s">
        <v>525</v>
      </c>
      <c r="C1303" t="s">
        <v>530</v>
      </c>
      <c r="D1303" t="s">
        <v>538</v>
      </c>
      <c r="E1303" s="52">
        <v>43595</v>
      </c>
      <c r="F1303" s="52">
        <v>43598</v>
      </c>
      <c r="G1303">
        <v>6.1</v>
      </c>
      <c r="H1303">
        <v>295.19</v>
      </c>
      <c r="I1303">
        <f>PivotTables3!$G1303*PivotTables3!$H1303</f>
        <v>1800.6589999999999</v>
      </c>
    </row>
    <row r="1304" spans="1:9" x14ac:dyDescent="0.2">
      <c r="A1304" t="s">
        <v>607</v>
      </c>
      <c r="B1304" t="s">
        <v>525</v>
      </c>
      <c r="C1304" t="s">
        <v>536</v>
      </c>
      <c r="D1304" t="s">
        <v>538</v>
      </c>
      <c r="E1304" s="52">
        <v>43820</v>
      </c>
      <c r="F1304" s="52">
        <v>43824</v>
      </c>
      <c r="G1304">
        <v>19.3</v>
      </c>
      <c r="H1304">
        <v>295.19</v>
      </c>
      <c r="I1304">
        <f>PivotTables3!$G1304*PivotTables3!$H1304</f>
        <v>5697.1670000000004</v>
      </c>
    </row>
    <row r="1305" spans="1:9" x14ac:dyDescent="0.2">
      <c r="A1305" t="s">
        <v>589</v>
      </c>
      <c r="B1305" t="s">
        <v>529</v>
      </c>
      <c r="C1305" t="s">
        <v>553</v>
      </c>
      <c r="D1305" t="s">
        <v>566</v>
      </c>
      <c r="E1305" s="52">
        <v>43510</v>
      </c>
      <c r="F1305" s="52">
        <v>43515</v>
      </c>
      <c r="G1305">
        <v>8.9</v>
      </c>
      <c r="H1305">
        <v>325</v>
      </c>
      <c r="I1305">
        <f>PivotTables3!$G1305*PivotTables3!$H1305</f>
        <v>2892.5</v>
      </c>
    </row>
    <row r="1306" spans="1:9" x14ac:dyDescent="0.2">
      <c r="A1306" t="s">
        <v>587</v>
      </c>
      <c r="B1306" t="s">
        <v>529</v>
      </c>
      <c r="C1306" t="s">
        <v>551</v>
      </c>
      <c r="D1306" t="s">
        <v>541</v>
      </c>
      <c r="E1306" s="52">
        <v>43480</v>
      </c>
      <c r="F1306" s="52">
        <v>43480</v>
      </c>
      <c r="G1306">
        <v>16.399999999999999</v>
      </c>
      <c r="H1306">
        <v>134.99</v>
      </c>
      <c r="I1306">
        <f>PivotTables3!$G1306*PivotTables3!$H1306</f>
        <v>2213.8359999999998</v>
      </c>
    </row>
    <row r="1307" spans="1:9" x14ac:dyDescent="0.2">
      <c r="A1307" t="s">
        <v>532</v>
      </c>
      <c r="B1307" t="s">
        <v>536</v>
      </c>
      <c r="C1307" t="s">
        <v>562</v>
      </c>
      <c r="D1307" t="s">
        <v>557</v>
      </c>
      <c r="E1307" s="52">
        <v>43790</v>
      </c>
      <c r="F1307" s="52">
        <v>43790</v>
      </c>
      <c r="G1307">
        <v>9.1</v>
      </c>
      <c r="H1307">
        <v>329.25</v>
      </c>
      <c r="I1307">
        <f>PivotTables3!$G1307*PivotTables3!$H1307</f>
        <v>2996.1749999999997</v>
      </c>
    </row>
    <row r="1308" spans="1:9" x14ac:dyDescent="0.2">
      <c r="A1308" t="s">
        <v>619</v>
      </c>
      <c r="B1308" t="s">
        <v>536</v>
      </c>
      <c r="C1308" t="s">
        <v>551</v>
      </c>
      <c r="D1308" t="s">
        <v>527</v>
      </c>
      <c r="E1308" s="52">
        <v>43476</v>
      </c>
      <c r="F1308" s="52">
        <v>43479</v>
      </c>
      <c r="G1308">
        <v>10.199999999999999</v>
      </c>
      <c r="H1308">
        <v>99.99</v>
      </c>
      <c r="I1308">
        <f>PivotTables3!$G1308*PivotTables3!$H1308</f>
        <v>1019.8979999999999</v>
      </c>
    </row>
    <row r="1309" spans="1:9" x14ac:dyDescent="0.2">
      <c r="A1309" t="s">
        <v>600</v>
      </c>
      <c r="B1309" t="s">
        <v>536</v>
      </c>
      <c r="C1309" t="s">
        <v>551</v>
      </c>
      <c r="D1309" t="s">
        <v>566</v>
      </c>
      <c r="E1309" s="52">
        <v>43695</v>
      </c>
      <c r="F1309" s="52">
        <v>43700</v>
      </c>
      <c r="G1309">
        <v>12.7</v>
      </c>
      <c r="H1309">
        <v>325</v>
      </c>
      <c r="I1309">
        <f>PivotTables3!$G1309*PivotTables3!$H1309</f>
        <v>4127.5</v>
      </c>
    </row>
    <row r="1310" spans="1:9" x14ac:dyDescent="0.2">
      <c r="A1310" t="s">
        <v>546</v>
      </c>
      <c r="B1310" t="s">
        <v>536</v>
      </c>
      <c r="C1310" t="s">
        <v>537</v>
      </c>
      <c r="D1310" t="s">
        <v>527</v>
      </c>
      <c r="E1310" s="52">
        <v>43625</v>
      </c>
      <c r="F1310" s="52">
        <v>43625</v>
      </c>
      <c r="G1310">
        <v>24.6</v>
      </c>
      <c r="H1310">
        <v>99.99</v>
      </c>
      <c r="I1310">
        <f>PivotTables3!$G1310*PivotTables3!$H1310</f>
        <v>2459.7539999999999</v>
      </c>
    </row>
    <row r="1311" spans="1:9" x14ac:dyDescent="0.2">
      <c r="A1311" t="s">
        <v>565</v>
      </c>
      <c r="B1311" t="s">
        <v>540</v>
      </c>
      <c r="C1311" t="s">
        <v>553</v>
      </c>
      <c r="D1311" t="s">
        <v>531</v>
      </c>
      <c r="E1311" s="52">
        <v>43775</v>
      </c>
      <c r="F1311" s="52">
        <v>43777</v>
      </c>
      <c r="G1311">
        <v>12.3</v>
      </c>
      <c r="H1311">
        <v>299</v>
      </c>
      <c r="I1311">
        <f>PivotTables3!$G1311*PivotTables3!$H1311</f>
        <v>3677.7000000000003</v>
      </c>
    </row>
    <row r="1312" spans="1:9" x14ac:dyDescent="0.2">
      <c r="A1312" t="s">
        <v>584</v>
      </c>
      <c r="B1312" t="s">
        <v>536</v>
      </c>
      <c r="C1312" t="s">
        <v>526</v>
      </c>
      <c r="D1312" t="s">
        <v>566</v>
      </c>
      <c r="E1312" s="52">
        <v>43538</v>
      </c>
      <c r="F1312" s="52">
        <v>43543</v>
      </c>
      <c r="G1312">
        <v>6.4</v>
      </c>
      <c r="H1312">
        <v>325</v>
      </c>
      <c r="I1312">
        <f>PivotTables3!$G1312*PivotTables3!$H1312</f>
        <v>2080</v>
      </c>
    </row>
    <row r="1313" spans="1:9" x14ac:dyDescent="0.2">
      <c r="A1313" t="s">
        <v>576</v>
      </c>
      <c r="B1313" t="s">
        <v>533</v>
      </c>
      <c r="C1313" t="s">
        <v>536</v>
      </c>
      <c r="D1313" t="s">
        <v>534</v>
      </c>
      <c r="E1313" s="52">
        <v>43556</v>
      </c>
      <c r="F1313" s="52">
        <v>43559</v>
      </c>
      <c r="G1313">
        <v>11.3</v>
      </c>
      <c r="H1313">
        <v>349</v>
      </c>
      <c r="I1313">
        <f>PivotTables3!$G1313*PivotTables3!$H1313</f>
        <v>3943.7000000000003</v>
      </c>
    </row>
    <row r="1314" spans="1:9" x14ac:dyDescent="0.2">
      <c r="A1314" t="s">
        <v>546</v>
      </c>
      <c r="B1314" t="s">
        <v>529</v>
      </c>
      <c r="C1314" t="s">
        <v>530</v>
      </c>
      <c r="D1314" t="s">
        <v>534</v>
      </c>
      <c r="E1314" s="52">
        <v>43552</v>
      </c>
      <c r="F1314" s="52">
        <v>43557</v>
      </c>
      <c r="G1314">
        <v>6</v>
      </c>
      <c r="H1314">
        <v>349</v>
      </c>
      <c r="I1314">
        <f>PivotTables3!$G1314*PivotTables3!$H1314</f>
        <v>2094</v>
      </c>
    </row>
    <row r="1315" spans="1:9" x14ac:dyDescent="0.2">
      <c r="A1315" t="s">
        <v>558</v>
      </c>
      <c r="B1315" t="s">
        <v>529</v>
      </c>
      <c r="C1315" t="s">
        <v>551</v>
      </c>
      <c r="D1315" t="s">
        <v>531</v>
      </c>
      <c r="E1315" s="52">
        <v>43795</v>
      </c>
      <c r="F1315" s="52">
        <v>43795</v>
      </c>
      <c r="G1315">
        <v>12.5</v>
      </c>
      <c r="H1315">
        <v>299</v>
      </c>
      <c r="I1315">
        <f>PivotTables3!$G1315*PivotTables3!$H1315</f>
        <v>3737.5</v>
      </c>
    </row>
    <row r="1316" spans="1:9" x14ac:dyDescent="0.2">
      <c r="A1316" t="s">
        <v>602</v>
      </c>
      <c r="B1316" t="s">
        <v>529</v>
      </c>
      <c r="C1316" t="s">
        <v>530</v>
      </c>
      <c r="D1316" t="s">
        <v>543</v>
      </c>
      <c r="E1316" s="52">
        <v>43498</v>
      </c>
      <c r="F1316" s="52">
        <v>43501</v>
      </c>
      <c r="G1316">
        <v>21.2</v>
      </c>
      <c r="H1316">
        <v>285.99</v>
      </c>
      <c r="I1316">
        <f>PivotTables3!$G1316*PivotTables3!$H1316</f>
        <v>6062.9880000000003</v>
      </c>
    </row>
    <row r="1317" spans="1:9" x14ac:dyDescent="0.2">
      <c r="A1317" t="s">
        <v>589</v>
      </c>
      <c r="B1317" t="s">
        <v>529</v>
      </c>
      <c r="C1317" t="s">
        <v>562</v>
      </c>
      <c r="D1317" t="s">
        <v>534</v>
      </c>
      <c r="E1317" s="52">
        <v>43570</v>
      </c>
      <c r="F1317" s="52">
        <v>43575</v>
      </c>
      <c r="G1317">
        <v>16.399999999999999</v>
      </c>
      <c r="H1317">
        <v>349</v>
      </c>
      <c r="I1317">
        <f>PivotTables3!$G1317*PivotTables3!$H1317</f>
        <v>5723.5999999999995</v>
      </c>
    </row>
    <row r="1318" spans="1:9" x14ac:dyDescent="0.2">
      <c r="A1318" t="s">
        <v>601</v>
      </c>
      <c r="B1318" t="s">
        <v>536</v>
      </c>
      <c r="C1318" t="s">
        <v>559</v>
      </c>
      <c r="D1318" t="s">
        <v>527</v>
      </c>
      <c r="E1318" s="52">
        <v>43629</v>
      </c>
      <c r="F1318" s="52">
        <v>43629</v>
      </c>
      <c r="G1318">
        <v>22.9</v>
      </c>
      <c r="H1318">
        <v>99.99</v>
      </c>
      <c r="I1318">
        <f>PivotTables3!$G1318*PivotTables3!$H1318</f>
        <v>2289.7709999999997</v>
      </c>
    </row>
    <row r="1319" spans="1:9" x14ac:dyDescent="0.2">
      <c r="A1319" t="s">
        <v>583</v>
      </c>
      <c r="B1319" t="s">
        <v>525</v>
      </c>
      <c r="C1319" t="s">
        <v>526</v>
      </c>
      <c r="D1319" t="s">
        <v>541</v>
      </c>
      <c r="E1319" s="52">
        <v>43524</v>
      </c>
      <c r="F1319" s="52">
        <v>43525</v>
      </c>
      <c r="G1319">
        <v>9.1</v>
      </c>
      <c r="H1319">
        <v>134.99</v>
      </c>
      <c r="I1319">
        <f>PivotTables3!$G1319*PivotTables3!$H1319</f>
        <v>1228.4090000000001</v>
      </c>
    </row>
    <row r="1320" spans="1:9" x14ac:dyDescent="0.2">
      <c r="A1320" t="s">
        <v>565</v>
      </c>
      <c r="B1320" t="s">
        <v>525</v>
      </c>
      <c r="C1320" t="s">
        <v>559</v>
      </c>
      <c r="D1320" t="s">
        <v>538</v>
      </c>
      <c r="E1320" s="52">
        <v>43651</v>
      </c>
      <c r="F1320" s="52">
        <v>43651</v>
      </c>
      <c r="G1320">
        <v>22.8</v>
      </c>
      <c r="H1320">
        <v>295.19</v>
      </c>
      <c r="I1320">
        <f>PivotTables3!$G1320*PivotTables3!$H1320</f>
        <v>6730.3320000000003</v>
      </c>
    </row>
    <row r="1321" spans="1:9" x14ac:dyDescent="0.2">
      <c r="A1321" t="s">
        <v>564</v>
      </c>
      <c r="B1321" t="s">
        <v>529</v>
      </c>
      <c r="C1321" t="s">
        <v>548</v>
      </c>
      <c r="D1321" t="s">
        <v>543</v>
      </c>
      <c r="E1321" s="52">
        <v>43797</v>
      </c>
      <c r="F1321" s="52">
        <v>43801</v>
      </c>
      <c r="G1321">
        <v>11.7</v>
      </c>
      <c r="H1321">
        <v>285.99</v>
      </c>
      <c r="I1321">
        <f>PivotTables3!$G1321*PivotTables3!$H1321</f>
        <v>3346.0830000000001</v>
      </c>
    </row>
    <row r="1322" spans="1:9" x14ac:dyDescent="0.2">
      <c r="A1322" t="s">
        <v>581</v>
      </c>
      <c r="B1322" t="s">
        <v>525</v>
      </c>
      <c r="C1322" t="s">
        <v>536</v>
      </c>
      <c r="D1322" t="s">
        <v>531</v>
      </c>
      <c r="E1322" s="52">
        <v>43799</v>
      </c>
      <c r="F1322" s="52">
        <v>43805</v>
      </c>
      <c r="G1322">
        <v>5.6</v>
      </c>
      <c r="H1322">
        <v>299</v>
      </c>
      <c r="I1322">
        <f>PivotTables3!$G1322*PivotTables3!$H1322</f>
        <v>1674.3999999999999</v>
      </c>
    </row>
    <row r="1323" spans="1:9" x14ac:dyDescent="0.2">
      <c r="A1323" t="s">
        <v>535</v>
      </c>
      <c r="B1323" t="s">
        <v>529</v>
      </c>
      <c r="C1323" t="s">
        <v>526</v>
      </c>
      <c r="D1323" t="s">
        <v>538</v>
      </c>
      <c r="E1323" s="52">
        <v>43696</v>
      </c>
      <c r="F1323" s="52">
        <v>43700</v>
      </c>
      <c r="G1323">
        <v>17.2</v>
      </c>
      <c r="H1323">
        <v>295.19</v>
      </c>
      <c r="I1323">
        <f>PivotTables3!$G1323*PivotTables3!$H1323</f>
        <v>5077.268</v>
      </c>
    </row>
    <row r="1324" spans="1:9" x14ac:dyDescent="0.2">
      <c r="A1324" t="s">
        <v>607</v>
      </c>
      <c r="B1324" t="s">
        <v>533</v>
      </c>
      <c r="C1324" t="s">
        <v>562</v>
      </c>
      <c r="D1324" t="s">
        <v>566</v>
      </c>
      <c r="E1324" s="52">
        <v>43708</v>
      </c>
      <c r="F1324" s="52">
        <v>43710</v>
      </c>
      <c r="G1324">
        <v>15.9</v>
      </c>
      <c r="H1324">
        <v>325</v>
      </c>
      <c r="I1324">
        <f>PivotTables3!$G1324*PivotTables3!$H1324</f>
        <v>5167.5</v>
      </c>
    </row>
    <row r="1325" spans="1:9" x14ac:dyDescent="0.2">
      <c r="A1325" t="s">
        <v>547</v>
      </c>
      <c r="B1325" t="s">
        <v>529</v>
      </c>
      <c r="C1325" t="s">
        <v>551</v>
      </c>
      <c r="D1325" t="s">
        <v>534</v>
      </c>
      <c r="E1325" s="52">
        <v>43665</v>
      </c>
      <c r="F1325" s="52">
        <v>43668</v>
      </c>
      <c r="G1325">
        <v>13.8</v>
      </c>
      <c r="H1325">
        <v>349</v>
      </c>
      <c r="I1325">
        <f>PivotTables3!$G1325*PivotTables3!$H1325</f>
        <v>4816.2</v>
      </c>
    </row>
    <row r="1326" spans="1:9" x14ac:dyDescent="0.2">
      <c r="A1326" t="s">
        <v>546</v>
      </c>
      <c r="B1326" t="s">
        <v>536</v>
      </c>
      <c r="C1326" t="s">
        <v>559</v>
      </c>
      <c r="D1326" t="s">
        <v>549</v>
      </c>
      <c r="E1326" s="52">
        <v>43736</v>
      </c>
      <c r="F1326" s="52">
        <v>43740</v>
      </c>
      <c r="G1326">
        <v>24.5</v>
      </c>
      <c r="H1326">
        <v>154.94999999999999</v>
      </c>
      <c r="I1326">
        <f>PivotTables3!$G1326*PivotTables3!$H1326</f>
        <v>3796.2749999999996</v>
      </c>
    </row>
    <row r="1327" spans="1:9" x14ac:dyDescent="0.2">
      <c r="A1327" t="s">
        <v>569</v>
      </c>
      <c r="B1327" t="s">
        <v>536</v>
      </c>
      <c r="C1327" t="s">
        <v>537</v>
      </c>
      <c r="D1327" t="s">
        <v>534</v>
      </c>
      <c r="E1327" s="52">
        <v>43821</v>
      </c>
      <c r="F1327" s="52">
        <v>43827</v>
      </c>
      <c r="G1327">
        <v>21.3</v>
      </c>
      <c r="H1327">
        <v>349</v>
      </c>
      <c r="I1327">
        <f>PivotTables3!$G1327*PivotTables3!$H1327</f>
        <v>7433.7</v>
      </c>
    </row>
    <row r="1328" spans="1:9" x14ac:dyDescent="0.2">
      <c r="A1328" t="s">
        <v>584</v>
      </c>
      <c r="B1328" t="s">
        <v>536</v>
      </c>
      <c r="C1328" t="s">
        <v>553</v>
      </c>
      <c r="D1328" t="s">
        <v>543</v>
      </c>
      <c r="E1328" s="52">
        <v>43561</v>
      </c>
      <c r="F1328" s="52">
        <v>43567</v>
      </c>
      <c r="G1328">
        <v>10.6</v>
      </c>
      <c r="H1328">
        <v>285.99</v>
      </c>
      <c r="I1328">
        <f>PivotTables3!$G1328*PivotTables3!$H1328</f>
        <v>3031.4940000000001</v>
      </c>
    </row>
    <row r="1329" spans="1:9" x14ac:dyDescent="0.2">
      <c r="A1329" t="s">
        <v>580</v>
      </c>
      <c r="B1329" t="s">
        <v>525</v>
      </c>
      <c r="C1329" t="s">
        <v>559</v>
      </c>
      <c r="D1329" t="s">
        <v>566</v>
      </c>
      <c r="E1329" s="52">
        <v>43616</v>
      </c>
      <c r="F1329" s="52">
        <v>43619</v>
      </c>
      <c r="G1329">
        <v>16.600000000000001</v>
      </c>
      <c r="H1329">
        <v>325</v>
      </c>
      <c r="I1329">
        <f>PivotTables3!$G1329*PivotTables3!$H1329</f>
        <v>5395.0000000000009</v>
      </c>
    </row>
    <row r="1330" spans="1:9" x14ac:dyDescent="0.2">
      <c r="A1330" t="s">
        <v>609</v>
      </c>
      <c r="B1330" t="s">
        <v>533</v>
      </c>
      <c r="C1330" t="s">
        <v>562</v>
      </c>
      <c r="D1330" t="s">
        <v>557</v>
      </c>
      <c r="E1330" s="52">
        <v>43490</v>
      </c>
      <c r="F1330" s="52">
        <v>43493</v>
      </c>
      <c r="G1330">
        <v>17.600000000000001</v>
      </c>
      <c r="H1330">
        <v>329.25</v>
      </c>
      <c r="I1330">
        <f>PivotTables3!$G1330*PivotTables3!$H1330</f>
        <v>5794.8</v>
      </c>
    </row>
    <row r="1331" spans="1:9" x14ac:dyDescent="0.2">
      <c r="A1331" t="s">
        <v>595</v>
      </c>
      <c r="B1331" t="s">
        <v>529</v>
      </c>
      <c r="C1331" t="s">
        <v>526</v>
      </c>
      <c r="D1331" t="s">
        <v>557</v>
      </c>
      <c r="E1331" s="52">
        <v>43562</v>
      </c>
      <c r="F1331" s="52">
        <v>43568</v>
      </c>
      <c r="G1331">
        <v>22.1</v>
      </c>
      <c r="H1331">
        <v>329.25</v>
      </c>
      <c r="I1331">
        <f>PivotTables3!$G1331*PivotTables3!$H1331</f>
        <v>7276.4250000000002</v>
      </c>
    </row>
    <row r="1332" spans="1:9" x14ac:dyDescent="0.2">
      <c r="A1332" t="s">
        <v>588</v>
      </c>
      <c r="B1332" t="s">
        <v>540</v>
      </c>
      <c r="C1332" t="s">
        <v>559</v>
      </c>
      <c r="D1332" t="s">
        <v>549</v>
      </c>
      <c r="E1332" s="52">
        <v>43806</v>
      </c>
      <c r="F1332" s="52">
        <v>43812</v>
      </c>
      <c r="G1332">
        <v>10.1</v>
      </c>
      <c r="H1332">
        <v>154.94999999999999</v>
      </c>
      <c r="I1332">
        <f>PivotTables3!$G1332*PivotTables3!$H1332</f>
        <v>1564.9949999999999</v>
      </c>
    </row>
    <row r="1333" spans="1:9" x14ac:dyDescent="0.2">
      <c r="A1333" t="s">
        <v>567</v>
      </c>
      <c r="B1333" t="s">
        <v>536</v>
      </c>
      <c r="C1333" t="s">
        <v>551</v>
      </c>
      <c r="D1333" t="s">
        <v>538</v>
      </c>
      <c r="E1333" s="52">
        <v>43514</v>
      </c>
      <c r="F1333" s="52">
        <v>43519</v>
      </c>
      <c r="G1333">
        <v>16.8</v>
      </c>
      <c r="H1333">
        <v>295.19</v>
      </c>
      <c r="I1333">
        <f>PivotTables3!$G1333*PivotTables3!$H1333</f>
        <v>4959.192</v>
      </c>
    </row>
    <row r="1334" spans="1:9" x14ac:dyDescent="0.2">
      <c r="A1334" t="s">
        <v>528</v>
      </c>
      <c r="B1334" t="s">
        <v>540</v>
      </c>
      <c r="C1334" t="s">
        <v>551</v>
      </c>
      <c r="D1334" t="s">
        <v>538</v>
      </c>
      <c r="E1334" s="52">
        <v>43632</v>
      </c>
      <c r="F1334" s="52">
        <v>43637</v>
      </c>
      <c r="G1334">
        <v>14.3</v>
      </c>
      <c r="H1334">
        <v>295.19</v>
      </c>
      <c r="I1334">
        <f>PivotTables3!$G1334*PivotTables3!$H1334</f>
        <v>4221.2170000000006</v>
      </c>
    </row>
    <row r="1335" spans="1:9" x14ac:dyDescent="0.2">
      <c r="A1335" t="s">
        <v>613</v>
      </c>
      <c r="B1335" t="s">
        <v>533</v>
      </c>
      <c r="C1335" t="s">
        <v>530</v>
      </c>
      <c r="D1335" t="s">
        <v>549</v>
      </c>
      <c r="E1335" s="52">
        <v>43750</v>
      </c>
      <c r="F1335" s="52">
        <v>43751</v>
      </c>
      <c r="G1335">
        <v>18.100000000000001</v>
      </c>
      <c r="H1335">
        <v>154.94999999999999</v>
      </c>
      <c r="I1335">
        <f>PivotTables3!$G1335*PivotTables3!$H1335</f>
        <v>2804.5949999999998</v>
      </c>
    </row>
    <row r="1336" spans="1:9" x14ac:dyDescent="0.2">
      <c r="A1336" t="s">
        <v>618</v>
      </c>
      <c r="B1336" t="s">
        <v>529</v>
      </c>
      <c r="C1336" t="s">
        <v>548</v>
      </c>
      <c r="D1336" t="s">
        <v>541</v>
      </c>
      <c r="E1336" s="52">
        <v>43510</v>
      </c>
      <c r="F1336" s="52">
        <v>43511</v>
      </c>
      <c r="G1336">
        <v>5.5</v>
      </c>
      <c r="H1336">
        <v>134.99</v>
      </c>
      <c r="I1336">
        <f>PivotTables3!$G1336*PivotTables3!$H1336</f>
        <v>742.44500000000005</v>
      </c>
    </row>
    <row r="1337" spans="1:9" x14ac:dyDescent="0.2">
      <c r="A1337" t="s">
        <v>599</v>
      </c>
      <c r="B1337" t="s">
        <v>525</v>
      </c>
      <c r="C1337" t="s">
        <v>537</v>
      </c>
      <c r="D1337" t="s">
        <v>534</v>
      </c>
      <c r="E1337" s="52">
        <v>43793</v>
      </c>
      <c r="F1337" s="52">
        <v>43798</v>
      </c>
      <c r="G1337">
        <v>21</v>
      </c>
      <c r="H1337">
        <v>349</v>
      </c>
      <c r="I1337">
        <f>PivotTables3!$G1337*PivotTables3!$H1337</f>
        <v>7329</v>
      </c>
    </row>
    <row r="1338" spans="1:9" x14ac:dyDescent="0.2">
      <c r="A1338" t="s">
        <v>581</v>
      </c>
      <c r="B1338" t="s">
        <v>540</v>
      </c>
      <c r="C1338" t="s">
        <v>537</v>
      </c>
      <c r="D1338" t="s">
        <v>543</v>
      </c>
      <c r="E1338" s="52">
        <v>43636</v>
      </c>
      <c r="F1338" s="52">
        <v>43637</v>
      </c>
      <c r="G1338">
        <v>23.7</v>
      </c>
      <c r="H1338">
        <v>285.99</v>
      </c>
      <c r="I1338">
        <f>PivotTables3!$G1338*PivotTables3!$H1338</f>
        <v>6777.9629999999997</v>
      </c>
    </row>
    <row r="1339" spans="1:9" x14ac:dyDescent="0.2">
      <c r="A1339" t="s">
        <v>605</v>
      </c>
      <c r="B1339" t="s">
        <v>536</v>
      </c>
      <c r="C1339" t="s">
        <v>553</v>
      </c>
      <c r="D1339" t="s">
        <v>534</v>
      </c>
      <c r="E1339" s="52">
        <v>43626</v>
      </c>
      <c r="F1339" s="52">
        <v>43627</v>
      </c>
      <c r="G1339">
        <v>14.3</v>
      </c>
      <c r="H1339">
        <v>349</v>
      </c>
      <c r="I1339">
        <f>PivotTables3!$G1339*PivotTables3!$H1339</f>
        <v>4990.7</v>
      </c>
    </row>
    <row r="1340" spans="1:9" x14ac:dyDescent="0.2">
      <c r="A1340" t="s">
        <v>609</v>
      </c>
      <c r="B1340" t="s">
        <v>525</v>
      </c>
      <c r="C1340" t="s">
        <v>548</v>
      </c>
      <c r="D1340" t="s">
        <v>543</v>
      </c>
      <c r="E1340" s="52">
        <v>43709</v>
      </c>
      <c r="F1340" s="52">
        <v>43712</v>
      </c>
      <c r="G1340">
        <v>22.6</v>
      </c>
      <c r="H1340">
        <v>285.99</v>
      </c>
      <c r="I1340">
        <f>PivotTables3!$G1340*PivotTables3!$H1340</f>
        <v>6463.3740000000007</v>
      </c>
    </row>
    <row r="1341" spans="1:9" x14ac:dyDescent="0.2">
      <c r="A1341" t="s">
        <v>585</v>
      </c>
      <c r="B1341" t="s">
        <v>533</v>
      </c>
      <c r="C1341" t="s">
        <v>562</v>
      </c>
      <c r="D1341" t="s">
        <v>531</v>
      </c>
      <c r="E1341" s="52">
        <v>43618</v>
      </c>
      <c r="F1341" s="52">
        <v>43624</v>
      </c>
      <c r="G1341">
        <v>23.1</v>
      </c>
      <c r="H1341">
        <v>299</v>
      </c>
      <c r="I1341">
        <f>PivotTables3!$G1341*PivotTables3!$H1341</f>
        <v>6906.9000000000005</v>
      </c>
    </row>
    <row r="1342" spans="1:9" x14ac:dyDescent="0.2">
      <c r="A1342" t="s">
        <v>575</v>
      </c>
      <c r="B1342" t="s">
        <v>536</v>
      </c>
      <c r="C1342" t="s">
        <v>530</v>
      </c>
      <c r="D1342" t="s">
        <v>531</v>
      </c>
      <c r="E1342" s="52">
        <v>43764</v>
      </c>
      <c r="F1342" s="52">
        <v>43765</v>
      </c>
      <c r="G1342">
        <v>13.4</v>
      </c>
      <c r="H1342">
        <v>299</v>
      </c>
      <c r="I1342">
        <f>PivotTables3!$G1342*PivotTables3!$H1342</f>
        <v>4006.6</v>
      </c>
    </row>
    <row r="1343" spans="1:9" x14ac:dyDescent="0.2">
      <c r="A1343" t="s">
        <v>577</v>
      </c>
      <c r="B1343" t="s">
        <v>525</v>
      </c>
      <c r="C1343" t="s">
        <v>526</v>
      </c>
      <c r="D1343" t="s">
        <v>527</v>
      </c>
      <c r="E1343" s="52">
        <v>43653</v>
      </c>
      <c r="F1343" s="52">
        <v>43659</v>
      </c>
      <c r="G1343">
        <v>19</v>
      </c>
      <c r="H1343">
        <v>99.99</v>
      </c>
      <c r="I1343">
        <f>PivotTables3!$G1343*PivotTables3!$H1343</f>
        <v>1899.81</v>
      </c>
    </row>
    <row r="1344" spans="1:9" x14ac:dyDescent="0.2">
      <c r="A1344" t="s">
        <v>545</v>
      </c>
      <c r="B1344" t="s">
        <v>533</v>
      </c>
      <c r="C1344" t="s">
        <v>537</v>
      </c>
      <c r="D1344" t="s">
        <v>538</v>
      </c>
      <c r="E1344" s="52">
        <v>43564</v>
      </c>
      <c r="F1344" s="52">
        <v>43569</v>
      </c>
      <c r="G1344">
        <v>19.2</v>
      </c>
      <c r="H1344">
        <v>295.19</v>
      </c>
      <c r="I1344">
        <f>PivotTables3!$G1344*PivotTables3!$H1344</f>
        <v>5667.6480000000001</v>
      </c>
    </row>
    <row r="1345" spans="1:9" x14ac:dyDescent="0.2">
      <c r="A1345" t="s">
        <v>593</v>
      </c>
      <c r="B1345" t="s">
        <v>529</v>
      </c>
      <c r="C1345" t="s">
        <v>551</v>
      </c>
      <c r="D1345" t="s">
        <v>534</v>
      </c>
      <c r="E1345" s="52" t="s">
        <v>685</v>
      </c>
      <c r="F1345" s="52">
        <v>43526</v>
      </c>
      <c r="G1345">
        <v>21.4</v>
      </c>
      <c r="H1345">
        <v>349</v>
      </c>
      <c r="I1345">
        <f>PivotTables3!$G1345*PivotTables3!$H1345</f>
        <v>7468.5999999999995</v>
      </c>
    </row>
    <row r="1346" spans="1:9" x14ac:dyDescent="0.2">
      <c r="A1346" t="s">
        <v>586</v>
      </c>
      <c r="B1346" t="s">
        <v>540</v>
      </c>
      <c r="C1346" t="s">
        <v>530</v>
      </c>
      <c r="D1346" t="s">
        <v>543</v>
      </c>
      <c r="E1346" s="52">
        <v>43717</v>
      </c>
      <c r="F1346" s="52">
        <v>43721</v>
      </c>
      <c r="G1346">
        <v>6.3</v>
      </c>
      <c r="H1346">
        <v>285.99</v>
      </c>
      <c r="I1346">
        <f>PivotTables3!$G1346*PivotTables3!$H1346</f>
        <v>1801.7370000000001</v>
      </c>
    </row>
    <row r="1347" spans="1:9" x14ac:dyDescent="0.2">
      <c r="A1347" t="s">
        <v>568</v>
      </c>
      <c r="B1347" t="s">
        <v>525</v>
      </c>
      <c r="C1347" t="s">
        <v>548</v>
      </c>
      <c r="D1347" t="s">
        <v>538</v>
      </c>
      <c r="E1347" s="52">
        <v>43727</v>
      </c>
      <c r="F1347" s="52">
        <v>43733</v>
      </c>
      <c r="G1347">
        <v>24.6</v>
      </c>
      <c r="H1347">
        <v>295.19</v>
      </c>
      <c r="I1347">
        <f>PivotTables3!$G1347*PivotTables3!$H1347</f>
        <v>7261.674</v>
      </c>
    </row>
    <row r="1348" spans="1:9" x14ac:dyDescent="0.2">
      <c r="A1348" t="s">
        <v>574</v>
      </c>
      <c r="B1348" t="s">
        <v>529</v>
      </c>
      <c r="C1348" t="s">
        <v>559</v>
      </c>
      <c r="D1348" t="s">
        <v>549</v>
      </c>
      <c r="E1348" s="52">
        <v>43643</v>
      </c>
      <c r="F1348" s="52">
        <v>43646</v>
      </c>
      <c r="G1348">
        <v>18.3</v>
      </c>
      <c r="H1348">
        <v>154.94999999999999</v>
      </c>
      <c r="I1348">
        <f>PivotTables3!$G1348*PivotTables3!$H1348</f>
        <v>2835.585</v>
      </c>
    </row>
    <row r="1349" spans="1:9" x14ac:dyDescent="0.2">
      <c r="A1349" t="s">
        <v>579</v>
      </c>
      <c r="B1349" t="s">
        <v>529</v>
      </c>
      <c r="C1349" t="s">
        <v>526</v>
      </c>
      <c r="D1349" t="s">
        <v>527</v>
      </c>
      <c r="E1349" s="52">
        <v>43750</v>
      </c>
      <c r="F1349" s="52">
        <v>43754</v>
      </c>
      <c r="G1349">
        <v>20</v>
      </c>
      <c r="H1349">
        <v>99.99</v>
      </c>
      <c r="I1349">
        <f>PivotTables3!$G1349*PivotTables3!$H1349</f>
        <v>1999.8</v>
      </c>
    </row>
    <row r="1350" spans="1:9" x14ac:dyDescent="0.2">
      <c r="A1350" t="s">
        <v>602</v>
      </c>
      <c r="B1350" t="s">
        <v>525</v>
      </c>
      <c r="C1350" t="s">
        <v>537</v>
      </c>
      <c r="D1350" t="s">
        <v>541</v>
      </c>
      <c r="E1350" s="52">
        <v>43781</v>
      </c>
      <c r="F1350" s="52">
        <v>43784</v>
      </c>
      <c r="G1350">
        <v>21.9</v>
      </c>
      <c r="H1350">
        <v>134.99</v>
      </c>
      <c r="I1350">
        <f>PivotTables3!$G1350*PivotTables3!$H1350</f>
        <v>2956.2809999999999</v>
      </c>
    </row>
    <row r="1351" spans="1:9" x14ac:dyDescent="0.2">
      <c r="A1351" t="s">
        <v>618</v>
      </c>
      <c r="B1351" t="s">
        <v>536</v>
      </c>
      <c r="C1351" t="s">
        <v>548</v>
      </c>
      <c r="D1351" t="s">
        <v>543</v>
      </c>
      <c r="E1351" s="52">
        <v>43805</v>
      </c>
      <c r="F1351" s="52">
        <v>43810</v>
      </c>
      <c r="G1351">
        <v>12.8</v>
      </c>
      <c r="H1351">
        <v>285.99</v>
      </c>
      <c r="I1351">
        <f>PivotTables3!$G1351*PivotTables3!$H1351</f>
        <v>3660.6720000000005</v>
      </c>
    </row>
    <row r="1352" spans="1:9" x14ac:dyDescent="0.2">
      <c r="A1352" t="s">
        <v>614</v>
      </c>
      <c r="B1352" t="s">
        <v>525</v>
      </c>
      <c r="C1352" t="s">
        <v>526</v>
      </c>
      <c r="D1352" t="s">
        <v>538</v>
      </c>
      <c r="E1352" s="52">
        <v>43810</v>
      </c>
      <c r="F1352" s="52">
        <v>43812</v>
      </c>
      <c r="G1352">
        <v>8.8000000000000007</v>
      </c>
      <c r="H1352">
        <v>295.19</v>
      </c>
      <c r="I1352">
        <f>PivotTables3!$G1352*PivotTables3!$H1352</f>
        <v>2597.672</v>
      </c>
    </row>
    <row r="1353" spans="1:9" x14ac:dyDescent="0.2">
      <c r="A1353" t="s">
        <v>619</v>
      </c>
      <c r="B1353" t="s">
        <v>529</v>
      </c>
      <c r="C1353" t="s">
        <v>548</v>
      </c>
      <c r="D1353" t="s">
        <v>538</v>
      </c>
      <c r="E1353" s="52">
        <v>43516</v>
      </c>
      <c r="F1353" s="52">
        <v>43520</v>
      </c>
      <c r="G1353">
        <v>20.399999999999999</v>
      </c>
      <c r="H1353">
        <v>295.19</v>
      </c>
      <c r="I1353">
        <f>PivotTables3!$G1353*PivotTables3!$H1353</f>
        <v>6021.8759999999993</v>
      </c>
    </row>
    <row r="1354" spans="1:9" x14ac:dyDescent="0.2">
      <c r="A1354" t="s">
        <v>609</v>
      </c>
      <c r="B1354" t="s">
        <v>529</v>
      </c>
      <c r="C1354" t="s">
        <v>537</v>
      </c>
      <c r="D1354" t="s">
        <v>531</v>
      </c>
      <c r="E1354" s="52">
        <v>43536</v>
      </c>
      <c r="F1354" s="52">
        <v>43542</v>
      </c>
      <c r="G1354">
        <v>17.100000000000001</v>
      </c>
      <c r="H1354">
        <v>299</v>
      </c>
      <c r="I1354">
        <f>PivotTables3!$G1354*PivotTables3!$H1354</f>
        <v>5112.9000000000005</v>
      </c>
    </row>
    <row r="1355" spans="1:9" x14ac:dyDescent="0.2">
      <c r="A1355" t="s">
        <v>618</v>
      </c>
      <c r="B1355" t="s">
        <v>533</v>
      </c>
      <c r="C1355" t="s">
        <v>526</v>
      </c>
      <c r="D1355" t="s">
        <v>538</v>
      </c>
      <c r="E1355" s="52">
        <v>43705</v>
      </c>
      <c r="F1355" s="52">
        <v>43708</v>
      </c>
      <c r="G1355">
        <v>12.6</v>
      </c>
      <c r="H1355">
        <v>295.19</v>
      </c>
      <c r="I1355">
        <f>PivotTables3!$G1355*PivotTables3!$H1355</f>
        <v>3719.3939999999998</v>
      </c>
    </row>
    <row r="1356" spans="1:9" x14ac:dyDescent="0.2">
      <c r="A1356" t="s">
        <v>575</v>
      </c>
      <c r="B1356" t="s">
        <v>525</v>
      </c>
      <c r="C1356" t="s">
        <v>530</v>
      </c>
      <c r="D1356" t="s">
        <v>557</v>
      </c>
      <c r="E1356" s="52">
        <v>43494</v>
      </c>
      <c r="F1356" s="52">
        <v>43495</v>
      </c>
      <c r="G1356">
        <v>19.600000000000001</v>
      </c>
      <c r="H1356">
        <v>329.25</v>
      </c>
      <c r="I1356">
        <f>PivotTables3!$G1356*PivotTables3!$H1356</f>
        <v>6453.3</v>
      </c>
    </row>
    <row r="1357" spans="1:9" x14ac:dyDescent="0.2">
      <c r="A1357" t="s">
        <v>554</v>
      </c>
      <c r="B1357" t="s">
        <v>533</v>
      </c>
      <c r="C1357" t="s">
        <v>559</v>
      </c>
      <c r="D1357" t="s">
        <v>543</v>
      </c>
      <c r="E1357" s="52">
        <v>43690</v>
      </c>
      <c r="F1357" s="52">
        <v>43691</v>
      </c>
      <c r="G1357">
        <v>11.7</v>
      </c>
      <c r="H1357">
        <v>285.99</v>
      </c>
      <c r="I1357">
        <f>PivotTables3!$G1357*PivotTables3!$H1357</f>
        <v>3346.0830000000001</v>
      </c>
    </row>
    <row r="1358" spans="1:9" x14ac:dyDescent="0.2">
      <c r="A1358" t="s">
        <v>589</v>
      </c>
      <c r="B1358" t="s">
        <v>525</v>
      </c>
      <c r="C1358" t="s">
        <v>559</v>
      </c>
      <c r="D1358" t="s">
        <v>538</v>
      </c>
      <c r="E1358" s="52">
        <v>43554</v>
      </c>
      <c r="F1358" s="52">
        <v>43557</v>
      </c>
      <c r="G1358">
        <v>24.5</v>
      </c>
      <c r="H1358">
        <v>295.19</v>
      </c>
      <c r="I1358">
        <f>PivotTables3!$G1358*PivotTables3!$H1358</f>
        <v>7232.1549999999997</v>
      </c>
    </row>
    <row r="1359" spans="1:9" x14ac:dyDescent="0.2">
      <c r="A1359" t="s">
        <v>586</v>
      </c>
      <c r="B1359" t="s">
        <v>525</v>
      </c>
      <c r="C1359" t="s">
        <v>553</v>
      </c>
      <c r="D1359" t="s">
        <v>541</v>
      </c>
      <c r="E1359" s="52">
        <v>43713</v>
      </c>
      <c r="F1359" s="52">
        <v>43715</v>
      </c>
      <c r="G1359">
        <v>5.8</v>
      </c>
      <c r="H1359">
        <v>134.99</v>
      </c>
      <c r="I1359">
        <f>PivotTables3!$G1359*PivotTables3!$H1359</f>
        <v>782.94200000000001</v>
      </c>
    </row>
    <row r="1360" spans="1:9" x14ac:dyDescent="0.2">
      <c r="A1360" t="s">
        <v>574</v>
      </c>
      <c r="B1360" t="s">
        <v>529</v>
      </c>
      <c r="C1360" t="s">
        <v>537</v>
      </c>
      <c r="D1360" t="s">
        <v>541</v>
      </c>
      <c r="E1360" s="52">
        <v>43708</v>
      </c>
      <c r="F1360" s="52">
        <v>43714</v>
      </c>
      <c r="G1360">
        <v>6.6</v>
      </c>
      <c r="H1360">
        <v>134.99</v>
      </c>
      <c r="I1360">
        <f>PivotTables3!$G1360*PivotTables3!$H1360</f>
        <v>890.93399999999997</v>
      </c>
    </row>
    <row r="1361" spans="1:9" x14ac:dyDescent="0.2">
      <c r="A1361" t="s">
        <v>589</v>
      </c>
      <c r="B1361" t="s">
        <v>529</v>
      </c>
      <c r="C1361" t="s">
        <v>526</v>
      </c>
      <c r="D1361" t="s">
        <v>541</v>
      </c>
      <c r="E1361" s="52">
        <v>43787</v>
      </c>
      <c r="F1361" s="52">
        <v>43788</v>
      </c>
      <c r="G1361">
        <v>9.1999999999999993</v>
      </c>
      <c r="H1361">
        <v>134.99</v>
      </c>
      <c r="I1361">
        <f>PivotTables3!$G1361*PivotTables3!$H1361</f>
        <v>1241.9079999999999</v>
      </c>
    </row>
    <row r="1362" spans="1:9" x14ac:dyDescent="0.2">
      <c r="A1362" t="s">
        <v>594</v>
      </c>
      <c r="B1362" t="s">
        <v>536</v>
      </c>
      <c r="C1362" t="s">
        <v>548</v>
      </c>
      <c r="D1362" t="s">
        <v>566</v>
      </c>
      <c r="E1362" s="52">
        <v>43553</v>
      </c>
      <c r="F1362" s="52">
        <v>43557</v>
      </c>
      <c r="G1362">
        <v>22.8</v>
      </c>
      <c r="H1362">
        <v>325</v>
      </c>
      <c r="I1362">
        <f>PivotTables3!$G1362*PivotTables3!$H1362</f>
        <v>7410</v>
      </c>
    </row>
    <row r="1363" spans="1:9" x14ac:dyDescent="0.2">
      <c r="A1363" t="s">
        <v>532</v>
      </c>
      <c r="B1363" t="s">
        <v>536</v>
      </c>
      <c r="C1363" t="s">
        <v>562</v>
      </c>
      <c r="D1363" t="s">
        <v>566</v>
      </c>
      <c r="E1363" s="52">
        <v>43747</v>
      </c>
      <c r="F1363" s="52">
        <v>43751</v>
      </c>
      <c r="G1363">
        <v>22.2</v>
      </c>
      <c r="H1363">
        <v>325</v>
      </c>
      <c r="I1363">
        <f>PivotTables3!$G1363*PivotTables3!$H1363</f>
        <v>7215</v>
      </c>
    </row>
    <row r="1364" spans="1:9" x14ac:dyDescent="0.2">
      <c r="A1364" t="s">
        <v>528</v>
      </c>
      <c r="B1364" t="s">
        <v>529</v>
      </c>
      <c r="C1364" t="s">
        <v>553</v>
      </c>
      <c r="D1364" t="s">
        <v>543</v>
      </c>
      <c r="E1364" s="52">
        <v>43792</v>
      </c>
      <c r="F1364" s="52">
        <v>43792</v>
      </c>
      <c r="G1364">
        <v>16.100000000000001</v>
      </c>
      <c r="H1364">
        <v>285.99</v>
      </c>
      <c r="I1364">
        <f>PivotTables3!$G1364*PivotTables3!$H1364</f>
        <v>4604.4390000000003</v>
      </c>
    </row>
    <row r="1365" spans="1:9" x14ac:dyDescent="0.2">
      <c r="A1365" t="s">
        <v>575</v>
      </c>
      <c r="B1365" t="s">
        <v>533</v>
      </c>
      <c r="C1365" t="s">
        <v>536</v>
      </c>
      <c r="D1365" t="s">
        <v>549</v>
      </c>
      <c r="E1365" s="52">
        <v>43486</v>
      </c>
      <c r="F1365" s="52">
        <v>43489</v>
      </c>
      <c r="G1365">
        <v>17</v>
      </c>
      <c r="H1365">
        <v>154.94999999999999</v>
      </c>
      <c r="I1365">
        <f>PivotTables3!$G1365*PivotTables3!$H1365</f>
        <v>2634.1499999999996</v>
      </c>
    </row>
    <row r="1366" spans="1:9" x14ac:dyDescent="0.2">
      <c r="A1366" t="s">
        <v>535</v>
      </c>
      <c r="B1366" t="s">
        <v>536</v>
      </c>
      <c r="C1366" t="s">
        <v>548</v>
      </c>
      <c r="D1366" t="s">
        <v>557</v>
      </c>
      <c r="E1366" s="52">
        <v>43633</v>
      </c>
      <c r="F1366" s="52">
        <v>43636</v>
      </c>
      <c r="G1366">
        <v>23.9</v>
      </c>
      <c r="H1366">
        <v>329.25</v>
      </c>
      <c r="I1366">
        <f>PivotTables3!$G1366*PivotTables3!$H1366</f>
        <v>7869.0749999999998</v>
      </c>
    </row>
    <row r="1367" spans="1:9" x14ac:dyDescent="0.2">
      <c r="A1367" t="s">
        <v>612</v>
      </c>
      <c r="B1367" t="s">
        <v>525</v>
      </c>
      <c r="C1367" t="s">
        <v>562</v>
      </c>
      <c r="D1367" t="s">
        <v>534</v>
      </c>
      <c r="E1367" s="52">
        <v>43514</v>
      </c>
      <c r="F1367" s="52">
        <v>43514</v>
      </c>
      <c r="G1367">
        <v>8.8000000000000007</v>
      </c>
      <c r="H1367">
        <v>349</v>
      </c>
      <c r="I1367">
        <f>PivotTables3!$G1367*PivotTables3!$H1367</f>
        <v>3071.2000000000003</v>
      </c>
    </row>
    <row r="1368" spans="1:9" x14ac:dyDescent="0.2">
      <c r="A1368" t="s">
        <v>601</v>
      </c>
      <c r="B1368" t="s">
        <v>525</v>
      </c>
      <c r="C1368" t="s">
        <v>562</v>
      </c>
      <c r="D1368" t="s">
        <v>566</v>
      </c>
      <c r="E1368" s="52">
        <v>43509</v>
      </c>
      <c r="F1368" s="52">
        <v>43509</v>
      </c>
      <c r="G1368">
        <v>13.9</v>
      </c>
      <c r="H1368">
        <v>325</v>
      </c>
      <c r="I1368">
        <f>PivotTables3!$G1368*PivotTables3!$H1368</f>
        <v>4517.5</v>
      </c>
    </row>
    <row r="1369" spans="1:9" x14ac:dyDescent="0.2">
      <c r="A1369" t="s">
        <v>581</v>
      </c>
      <c r="B1369" t="s">
        <v>533</v>
      </c>
      <c r="C1369" t="s">
        <v>551</v>
      </c>
      <c r="D1369" t="s">
        <v>527</v>
      </c>
      <c r="E1369" s="52">
        <v>43779</v>
      </c>
      <c r="F1369" s="52">
        <v>43782</v>
      </c>
      <c r="G1369">
        <v>22.5</v>
      </c>
      <c r="H1369">
        <v>99.99</v>
      </c>
      <c r="I1369">
        <f>PivotTables3!$G1369*PivotTables3!$H1369</f>
        <v>2249.7750000000001</v>
      </c>
    </row>
    <row r="1370" spans="1:9" x14ac:dyDescent="0.2">
      <c r="A1370" t="s">
        <v>590</v>
      </c>
      <c r="B1370" t="s">
        <v>533</v>
      </c>
      <c r="C1370" t="s">
        <v>559</v>
      </c>
      <c r="D1370" t="s">
        <v>557</v>
      </c>
      <c r="E1370" s="52">
        <v>43540</v>
      </c>
      <c r="F1370" s="52">
        <v>43540</v>
      </c>
      <c r="G1370">
        <v>12.6</v>
      </c>
      <c r="H1370">
        <v>329.25</v>
      </c>
      <c r="I1370">
        <f>PivotTables3!$G1370*PivotTables3!$H1370</f>
        <v>4148.55</v>
      </c>
    </row>
    <row r="1371" spans="1:9" x14ac:dyDescent="0.2">
      <c r="A1371" t="s">
        <v>575</v>
      </c>
      <c r="B1371" t="s">
        <v>536</v>
      </c>
      <c r="C1371" t="s">
        <v>559</v>
      </c>
      <c r="D1371" t="s">
        <v>538</v>
      </c>
      <c r="E1371" s="52">
        <v>43634</v>
      </c>
      <c r="F1371" s="52">
        <v>43636</v>
      </c>
      <c r="G1371">
        <v>17.399999999999999</v>
      </c>
      <c r="H1371">
        <v>295.19</v>
      </c>
      <c r="I1371">
        <f>PivotTables3!$G1371*PivotTables3!$H1371</f>
        <v>5136.3059999999996</v>
      </c>
    </row>
    <row r="1372" spans="1:9" x14ac:dyDescent="0.2">
      <c r="A1372" t="s">
        <v>613</v>
      </c>
      <c r="B1372" t="s">
        <v>533</v>
      </c>
      <c r="C1372" t="s">
        <v>551</v>
      </c>
      <c r="D1372" t="s">
        <v>549</v>
      </c>
      <c r="E1372" s="52">
        <v>43660</v>
      </c>
      <c r="F1372" s="52">
        <v>43666</v>
      </c>
      <c r="G1372">
        <v>23.4</v>
      </c>
      <c r="H1372">
        <v>154.94999999999999</v>
      </c>
      <c r="I1372">
        <f>PivotTables3!$G1372*PivotTables3!$H1372</f>
        <v>3625.8299999999995</v>
      </c>
    </row>
    <row r="1373" spans="1:9" x14ac:dyDescent="0.2">
      <c r="A1373" t="s">
        <v>621</v>
      </c>
      <c r="B1373" t="s">
        <v>529</v>
      </c>
      <c r="C1373" t="s">
        <v>526</v>
      </c>
      <c r="D1373" t="s">
        <v>557</v>
      </c>
      <c r="E1373" s="52">
        <v>43514</v>
      </c>
      <c r="F1373" s="52">
        <v>43515</v>
      </c>
      <c r="G1373">
        <v>18.5</v>
      </c>
      <c r="H1373">
        <v>329.25</v>
      </c>
      <c r="I1373">
        <f>PivotTables3!$G1373*PivotTables3!$H1373</f>
        <v>6091.125</v>
      </c>
    </row>
    <row r="1374" spans="1:9" x14ac:dyDescent="0.2">
      <c r="A1374" t="s">
        <v>593</v>
      </c>
      <c r="B1374" t="s">
        <v>536</v>
      </c>
      <c r="C1374" t="s">
        <v>551</v>
      </c>
      <c r="D1374" t="s">
        <v>541</v>
      </c>
      <c r="E1374" s="52">
        <v>43645</v>
      </c>
      <c r="F1374" s="52">
        <v>43650</v>
      </c>
      <c r="G1374">
        <v>13.5</v>
      </c>
      <c r="H1374">
        <v>134.99</v>
      </c>
      <c r="I1374">
        <f>PivotTables3!$G1374*PivotTables3!$H1374</f>
        <v>1822.3650000000002</v>
      </c>
    </row>
    <row r="1375" spans="1:9" x14ac:dyDescent="0.2">
      <c r="A1375" t="s">
        <v>575</v>
      </c>
      <c r="B1375" t="s">
        <v>525</v>
      </c>
      <c r="C1375" t="s">
        <v>530</v>
      </c>
      <c r="D1375" t="s">
        <v>538</v>
      </c>
      <c r="E1375" s="52">
        <v>43562</v>
      </c>
      <c r="F1375" s="52">
        <v>43563</v>
      </c>
      <c r="G1375">
        <v>21.6</v>
      </c>
      <c r="H1375">
        <v>295.19</v>
      </c>
      <c r="I1375">
        <f>PivotTables3!$G1375*PivotTables3!$H1375</f>
        <v>6376.1040000000003</v>
      </c>
    </row>
    <row r="1376" spans="1:9" x14ac:dyDescent="0.2">
      <c r="A1376" t="s">
        <v>622</v>
      </c>
      <c r="B1376" t="s">
        <v>529</v>
      </c>
      <c r="C1376" t="s">
        <v>559</v>
      </c>
      <c r="D1376" t="s">
        <v>538</v>
      </c>
      <c r="E1376" s="52">
        <v>43733</v>
      </c>
      <c r="F1376" s="52">
        <v>43734</v>
      </c>
      <c r="G1376">
        <v>6.6</v>
      </c>
      <c r="H1376">
        <v>295.19</v>
      </c>
      <c r="I1376">
        <f>PivotTables3!$G1376*PivotTables3!$H1376</f>
        <v>1948.2539999999999</v>
      </c>
    </row>
    <row r="1377" spans="1:9" x14ac:dyDescent="0.2">
      <c r="A1377" t="s">
        <v>569</v>
      </c>
      <c r="B1377" t="s">
        <v>529</v>
      </c>
      <c r="C1377" t="s">
        <v>559</v>
      </c>
      <c r="D1377" t="s">
        <v>538</v>
      </c>
      <c r="E1377" s="52">
        <v>43642</v>
      </c>
      <c r="F1377" s="52">
        <v>43643</v>
      </c>
      <c r="G1377">
        <v>12.5</v>
      </c>
      <c r="H1377">
        <v>295.19</v>
      </c>
      <c r="I1377">
        <f>PivotTables3!$G1377*PivotTables3!$H1377</f>
        <v>3689.875</v>
      </c>
    </row>
    <row r="1378" spans="1:9" x14ac:dyDescent="0.2">
      <c r="A1378" t="s">
        <v>565</v>
      </c>
      <c r="B1378" t="s">
        <v>536</v>
      </c>
      <c r="C1378" t="s">
        <v>530</v>
      </c>
      <c r="D1378" t="s">
        <v>557</v>
      </c>
      <c r="E1378" s="52">
        <v>43655</v>
      </c>
      <c r="F1378" s="52">
        <v>43658</v>
      </c>
      <c r="G1378">
        <v>5.4</v>
      </c>
      <c r="H1378">
        <v>329.25</v>
      </c>
      <c r="I1378">
        <f>PivotTables3!$G1378*PivotTables3!$H1378</f>
        <v>1777.95</v>
      </c>
    </row>
    <row r="1379" spans="1:9" x14ac:dyDescent="0.2">
      <c r="A1379" t="s">
        <v>573</v>
      </c>
      <c r="B1379" t="s">
        <v>536</v>
      </c>
      <c r="C1379" t="s">
        <v>537</v>
      </c>
      <c r="D1379" t="s">
        <v>566</v>
      </c>
      <c r="E1379" s="52">
        <v>43514</v>
      </c>
      <c r="F1379" s="52">
        <v>43519</v>
      </c>
      <c r="G1379">
        <v>17</v>
      </c>
      <c r="H1379">
        <v>325</v>
      </c>
      <c r="I1379">
        <f>PivotTables3!$G1379*PivotTables3!$H1379</f>
        <v>5525</v>
      </c>
    </row>
    <row r="1380" spans="1:9" x14ac:dyDescent="0.2">
      <c r="A1380" t="s">
        <v>583</v>
      </c>
      <c r="B1380" t="s">
        <v>525</v>
      </c>
      <c r="C1380" t="s">
        <v>537</v>
      </c>
      <c r="D1380" t="s">
        <v>557</v>
      </c>
      <c r="E1380" s="52">
        <v>43687</v>
      </c>
      <c r="F1380" s="52">
        <v>43690</v>
      </c>
      <c r="G1380">
        <v>13.7</v>
      </c>
      <c r="H1380">
        <v>329.25</v>
      </c>
      <c r="I1380">
        <f>PivotTables3!$G1380*PivotTables3!$H1380</f>
        <v>4510.7249999999995</v>
      </c>
    </row>
    <row r="1381" spans="1:9" x14ac:dyDescent="0.2">
      <c r="A1381" t="s">
        <v>563</v>
      </c>
      <c r="B1381" t="s">
        <v>529</v>
      </c>
      <c r="C1381" t="s">
        <v>548</v>
      </c>
      <c r="D1381" t="s">
        <v>541</v>
      </c>
      <c r="E1381" s="52">
        <v>43700</v>
      </c>
      <c r="F1381" s="52">
        <v>43704</v>
      </c>
      <c r="G1381">
        <v>8.9</v>
      </c>
      <c r="H1381">
        <v>134.99</v>
      </c>
      <c r="I1381">
        <f>PivotTables3!$G1381*PivotTables3!$H1381</f>
        <v>1201.4110000000001</v>
      </c>
    </row>
    <row r="1382" spans="1:9" x14ac:dyDescent="0.2">
      <c r="A1382" t="s">
        <v>582</v>
      </c>
      <c r="B1382" t="s">
        <v>525</v>
      </c>
      <c r="C1382" t="s">
        <v>562</v>
      </c>
      <c r="D1382" t="s">
        <v>538</v>
      </c>
      <c r="E1382" s="52">
        <v>43632</v>
      </c>
      <c r="F1382" s="52">
        <v>43634</v>
      </c>
      <c r="G1382">
        <v>21.2</v>
      </c>
      <c r="H1382">
        <v>295.19</v>
      </c>
      <c r="I1382">
        <f>PivotTables3!$G1382*PivotTables3!$H1382</f>
        <v>6258.0279999999993</v>
      </c>
    </row>
    <row r="1383" spans="1:9" x14ac:dyDescent="0.2">
      <c r="A1383" t="s">
        <v>575</v>
      </c>
      <c r="B1383" t="s">
        <v>525</v>
      </c>
      <c r="C1383" t="s">
        <v>548</v>
      </c>
      <c r="D1383" t="s">
        <v>541</v>
      </c>
      <c r="E1383" s="52">
        <v>43525</v>
      </c>
      <c r="F1383" s="52">
        <v>43527</v>
      </c>
      <c r="G1383">
        <v>10.8</v>
      </c>
      <c r="H1383">
        <v>134.99</v>
      </c>
      <c r="I1383">
        <f>PivotTables3!$G1383*PivotTables3!$H1383</f>
        <v>1457.8920000000003</v>
      </c>
    </row>
    <row r="1384" spans="1:9" x14ac:dyDescent="0.2">
      <c r="A1384" t="s">
        <v>609</v>
      </c>
      <c r="B1384" t="s">
        <v>529</v>
      </c>
      <c r="C1384" t="s">
        <v>553</v>
      </c>
      <c r="D1384" t="s">
        <v>527</v>
      </c>
      <c r="E1384" s="52">
        <v>43750</v>
      </c>
      <c r="F1384" s="52">
        <v>43756</v>
      </c>
      <c r="G1384">
        <v>5.9</v>
      </c>
      <c r="H1384">
        <v>99.99</v>
      </c>
      <c r="I1384">
        <f>PivotTables3!$G1384*PivotTables3!$H1384</f>
        <v>589.94100000000003</v>
      </c>
    </row>
    <row r="1385" spans="1:9" x14ac:dyDescent="0.2">
      <c r="A1385" t="s">
        <v>603</v>
      </c>
      <c r="B1385" t="s">
        <v>533</v>
      </c>
      <c r="C1385" t="s">
        <v>562</v>
      </c>
      <c r="D1385" t="s">
        <v>527</v>
      </c>
      <c r="E1385" s="52">
        <v>43570</v>
      </c>
      <c r="F1385" s="52">
        <v>43570</v>
      </c>
      <c r="G1385">
        <v>16.7</v>
      </c>
      <c r="H1385">
        <v>99.99</v>
      </c>
      <c r="I1385">
        <f>PivotTables3!$G1385*PivotTables3!$H1385</f>
        <v>1669.8329999999999</v>
      </c>
    </row>
    <row r="1386" spans="1:9" x14ac:dyDescent="0.2">
      <c r="A1386" t="s">
        <v>610</v>
      </c>
      <c r="B1386" t="s">
        <v>536</v>
      </c>
      <c r="C1386" t="s">
        <v>526</v>
      </c>
      <c r="D1386" t="s">
        <v>566</v>
      </c>
      <c r="E1386" s="52">
        <v>43467</v>
      </c>
      <c r="F1386" s="52">
        <v>43467</v>
      </c>
      <c r="G1386">
        <v>10.3</v>
      </c>
      <c r="H1386">
        <v>325</v>
      </c>
      <c r="I1386">
        <f>PivotTables3!$G1386*PivotTables3!$H1386</f>
        <v>3347.5000000000005</v>
      </c>
    </row>
    <row r="1387" spans="1:9" x14ac:dyDescent="0.2">
      <c r="A1387" t="s">
        <v>524</v>
      </c>
      <c r="B1387" t="s">
        <v>536</v>
      </c>
      <c r="C1387" t="s">
        <v>530</v>
      </c>
      <c r="D1387" t="s">
        <v>541</v>
      </c>
      <c r="E1387" s="52">
        <v>43781</v>
      </c>
      <c r="F1387" s="52">
        <v>43786</v>
      </c>
      <c r="G1387">
        <v>7.4</v>
      </c>
      <c r="H1387">
        <v>134.99</v>
      </c>
      <c r="I1387">
        <f>PivotTables3!$G1387*PivotTables3!$H1387</f>
        <v>998.92600000000016</v>
      </c>
    </row>
    <row r="1388" spans="1:9" x14ac:dyDescent="0.2">
      <c r="A1388" t="s">
        <v>552</v>
      </c>
      <c r="B1388" t="s">
        <v>540</v>
      </c>
      <c r="C1388" t="s">
        <v>551</v>
      </c>
      <c r="D1388" t="s">
        <v>557</v>
      </c>
      <c r="E1388" s="52">
        <v>43642</v>
      </c>
      <c r="F1388" s="52">
        <v>43646</v>
      </c>
      <c r="G1388">
        <v>20.5</v>
      </c>
      <c r="H1388">
        <v>329.25</v>
      </c>
      <c r="I1388">
        <f>PivotTables3!$G1388*PivotTables3!$H1388</f>
        <v>6749.625</v>
      </c>
    </row>
    <row r="1389" spans="1:9" x14ac:dyDescent="0.2">
      <c r="A1389" t="s">
        <v>542</v>
      </c>
      <c r="B1389" t="s">
        <v>533</v>
      </c>
      <c r="C1389" t="s">
        <v>537</v>
      </c>
      <c r="D1389" t="s">
        <v>534</v>
      </c>
      <c r="E1389" s="52">
        <v>43795</v>
      </c>
      <c r="F1389" s="52">
        <v>43795</v>
      </c>
      <c r="G1389">
        <v>19.100000000000001</v>
      </c>
      <c r="H1389">
        <v>349</v>
      </c>
      <c r="I1389">
        <f>PivotTables3!$G1389*PivotTables3!$H1389</f>
        <v>6665.9000000000005</v>
      </c>
    </row>
    <row r="1390" spans="1:9" x14ac:dyDescent="0.2">
      <c r="A1390" t="s">
        <v>586</v>
      </c>
      <c r="B1390" t="s">
        <v>529</v>
      </c>
      <c r="C1390" t="s">
        <v>526</v>
      </c>
      <c r="D1390" t="s">
        <v>531</v>
      </c>
      <c r="E1390" s="52">
        <v>43763</v>
      </c>
      <c r="F1390" s="52">
        <v>43769</v>
      </c>
      <c r="G1390">
        <v>20.8</v>
      </c>
      <c r="H1390">
        <v>299</v>
      </c>
      <c r="I1390">
        <f>PivotTables3!$G1390*PivotTables3!$H1390</f>
        <v>6219.2</v>
      </c>
    </row>
    <row r="1391" spans="1:9" x14ac:dyDescent="0.2">
      <c r="A1391" t="s">
        <v>598</v>
      </c>
      <c r="B1391" t="s">
        <v>529</v>
      </c>
      <c r="C1391" t="s">
        <v>530</v>
      </c>
      <c r="D1391" t="s">
        <v>566</v>
      </c>
      <c r="E1391" s="52">
        <v>43578</v>
      </c>
      <c r="F1391" s="52">
        <v>43579</v>
      </c>
      <c r="G1391">
        <v>18.399999999999999</v>
      </c>
      <c r="H1391">
        <v>325</v>
      </c>
      <c r="I1391">
        <f>PivotTables3!$G1391*PivotTables3!$H1391</f>
        <v>5979.9999999999991</v>
      </c>
    </row>
    <row r="1392" spans="1:9" x14ac:dyDescent="0.2">
      <c r="A1392" t="s">
        <v>597</v>
      </c>
      <c r="B1392" t="s">
        <v>533</v>
      </c>
      <c r="C1392" t="s">
        <v>551</v>
      </c>
      <c r="D1392" t="s">
        <v>527</v>
      </c>
      <c r="E1392" s="52">
        <v>43487</v>
      </c>
      <c r="F1392" s="52">
        <v>43493</v>
      </c>
      <c r="G1392">
        <v>6.3</v>
      </c>
      <c r="H1392">
        <v>99.99</v>
      </c>
      <c r="I1392">
        <f>PivotTables3!$G1392*PivotTables3!$H1392</f>
        <v>629.9369999999999</v>
      </c>
    </row>
    <row r="1393" spans="1:9" x14ac:dyDescent="0.2">
      <c r="A1393" t="s">
        <v>573</v>
      </c>
      <c r="B1393" t="s">
        <v>533</v>
      </c>
      <c r="C1393" t="s">
        <v>551</v>
      </c>
      <c r="D1393" t="s">
        <v>566</v>
      </c>
      <c r="E1393" s="52">
        <v>43788</v>
      </c>
      <c r="F1393" s="52">
        <v>43790</v>
      </c>
      <c r="G1393">
        <v>20.6</v>
      </c>
      <c r="H1393">
        <v>325</v>
      </c>
      <c r="I1393">
        <f>PivotTables3!$G1393*PivotTables3!$H1393</f>
        <v>6695.0000000000009</v>
      </c>
    </row>
    <row r="1394" spans="1:9" x14ac:dyDescent="0.2">
      <c r="A1394" t="s">
        <v>607</v>
      </c>
      <c r="B1394" t="s">
        <v>533</v>
      </c>
      <c r="C1394" t="s">
        <v>559</v>
      </c>
      <c r="D1394" t="s">
        <v>541</v>
      </c>
      <c r="E1394" s="52">
        <v>43590</v>
      </c>
      <c r="F1394" s="52">
        <v>43595</v>
      </c>
      <c r="G1394">
        <v>23.9</v>
      </c>
      <c r="H1394">
        <v>134.99</v>
      </c>
      <c r="I1394">
        <f>PivotTables3!$G1394*PivotTables3!$H1394</f>
        <v>3226.261</v>
      </c>
    </row>
    <row r="1395" spans="1:9" x14ac:dyDescent="0.2">
      <c r="A1395" t="s">
        <v>583</v>
      </c>
      <c r="B1395" t="s">
        <v>536</v>
      </c>
      <c r="C1395" t="s">
        <v>537</v>
      </c>
      <c r="D1395" t="s">
        <v>538</v>
      </c>
      <c r="E1395" s="52">
        <v>43559</v>
      </c>
      <c r="F1395" s="52">
        <v>43565</v>
      </c>
      <c r="G1395">
        <v>21.8</v>
      </c>
      <c r="H1395">
        <v>295.19</v>
      </c>
      <c r="I1395">
        <f>PivotTables3!$G1395*PivotTables3!$H1395</f>
        <v>6435.1419999999998</v>
      </c>
    </row>
    <row r="1396" spans="1:9" x14ac:dyDescent="0.2">
      <c r="A1396" t="s">
        <v>579</v>
      </c>
      <c r="B1396" t="s">
        <v>529</v>
      </c>
      <c r="C1396" t="s">
        <v>536</v>
      </c>
      <c r="D1396" t="s">
        <v>531</v>
      </c>
      <c r="E1396" s="52">
        <v>43608</v>
      </c>
      <c r="F1396" s="52">
        <v>43608</v>
      </c>
      <c r="G1396">
        <v>6.1</v>
      </c>
      <c r="H1396">
        <v>299</v>
      </c>
      <c r="I1396">
        <f>PivotTables3!$G1396*PivotTables3!$H1396</f>
        <v>1823.8999999999999</v>
      </c>
    </row>
    <row r="1397" spans="1:9" x14ac:dyDescent="0.2">
      <c r="A1397" t="s">
        <v>575</v>
      </c>
      <c r="B1397" t="s">
        <v>525</v>
      </c>
      <c r="C1397" t="s">
        <v>553</v>
      </c>
      <c r="D1397" t="s">
        <v>541</v>
      </c>
      <c r="E1397" s="52">
        <v>43739</v>
      </c>
      <c r="F1397" s="52">
        <v>43745</v>
      </c>
      <c r="G1397">
        <v>21.4</v>
      </c>
      <c r="H1397">
        <v>134.99</v>
      </c>
      <c r="I1397">
        <f>PivotTables3!$G1397*PivotTables3!$H1397</f>
        <v>2888.7860000000001</v>
      </c>
    </row>
    <row r="1398" spans="1:9" x14ac:dyDescent="0.2">
      <c r="A1398" t="s">
        <v>615</v>
      </c>
      <c r="B1398" t="s">
        <v>533</v>
      </c>
      <c r="C1398" t="s">
        <v>562</v>
      </c>
      <c r="D1398" t="s">
        <v>538</v>
      </c>
      <c r="E1398" s="52">
        <v>43703</v>
      </c>
      <c r="F1398" s="52">
        <v>43705</v>
      </c>
      <c r="G1398">
        <v>22.6</v>
      </c>
      <c r="H1398">
        <v>295.19</v>
      </c>
      <c r="I1398">
        <f>PivotTables3!$G1398*PivotTables3!$H1398</f>
        <v>6671.2940000000008</v>
      </c>
    </row>
    <row r="1399" spans="1:9" x14ac:dyDescent="0.2">
      <c r="A1399" t="s">
        <v>589</v>
      </c>
      <c r="B1399" t="s">
        <v>540</v>
      </c>
      <c r="C1399" t="s">
        <v>537</v>
      </c>
      <c r="D1399" t="s">
        <v>557</v>
      </c>
      <c r="E1399" s="52">
        <v>43516</v>
      </c>
      <c r="F1399" s="52">
        <v>43522</v>
      </c>
      <c r="G1399">
        <v>9.3000000000000007</v>
      </c>
      <c r="H1399">
        <v>329.25</v>
      </c>
      <c r="I1399">
        <f>PivotTables3!$G1399*PivotTables3!$H1399</f>
        <v>3062.0250000000001</v>
      </c>
    </row>
    <row r="1400" spans="1:9" x14ac:dyDescent="0.2">
      <c r="A1400" t="s">
        <v>524</v>
      </c>
      <c r="B1400" t="s">
        <v>525</v>
      </c>
      <c r="C1400" t="s">
        <v>551</v>
      </c>
      <c r="D1400" t="s">
        <v>549</v>
      </c>
      <c r="E1400" s="52">
        <v>43498</v>
      </c>
      <c r="F1400" s="52">
        <v>43504</v>
      </c>
      <c r="G1400">
        <v>9.6</v>
      </c>
      <c r="H1400">
        <v>154.94999999999999</v>
      </c>
      <c r="I1400">
        <f>PivotTables3!$G1400*PivotTables3!$H1400</f>
        <v>1487.5199999999998</v>
      </c>
    </row>
    <row r="1401" spans="1:9" x14ac:dyDescent="0.2">
      <c r="A1401" t="s">
        <v>575</v>
      </c>
      <c r="B1401" t="s">
        <v>525</v>
      </c>
      <c r="C1401" t="s">
        <v>536</v>
      </c>
      <c r="D1401" t="s">
        <v>527</v>
      </c>
      <c r="E1401" s="52">
        <v>43531</v>
      </c>
      <c r="F1401" s="52">
        <v>43537</v>
      </c>
      <c r="G1401">
        <v>11.1</v>
      </c>
      <c r="H1401">
        <v>99.99</v>
      </c>
      <c r="I1401">
        <f>PivotTables3!$G1401*PivotTables3!$H1401</f>
        <v>1109.8889999999999</v>
      </c>
    </row>
    <row r="1402" spans="1:9" x14ac:dyDescent="0.2">
      <c r="A1402" t="s">
        <v>577</v>
      </c>
      <c r="B1402" t="s">
        <v>529</v>
      </c>
      <c r="C1402" t="s">
        <v>537</v>
      </c>
      <c r="D1402" t="s">
        <v>541</v>
      </c>
      <c r="E1402" s="52">
        <v>43813</v>
      </c>
      <c r="F1402" s="52">
        <v>43816</v>
      </c>
      <c r="G1402">
        <v>17.399999999999999</v>
      </c>
      <c r="H1402">
        <v>134.99</v>
      </c>
      <c r="I1402">
        <f>PivotTables3!$G1402*PivotTables3!$H1402</f>
        <v>2348.826</v>
      </c>
    </row>
    <row r="1403" spans="1:9" x14ac:dyDescent="0.2">
      <c r="A1403" t="s">
        <v>569</v>
      </c>
      <c r="B1403" t="s">
        <v>525</v>
      </c>
      <c r="C1403" t="s">
        <v>562</v>
      </c>
      <c r="D1403" t="s">
        <v>557</v>
      </c>
      <c r="E1403" s="52">
        <v>43488</v>
      </c>
      <c r="F1403" s="52">
        <v>43491</v>
      </c>
      <c r="G1403">
        <v>9.5</v>
      </c>
      <c r="H1403">
        <v>329.25</v>
      </c>
      <c r="I1403">
        <f>PivotTables3!$G1403*PivotTables3!$H1403</f>
        <v>3127.875</v>
      </c>
    </row>
    <row r="1404" spans="1:9" x14ac:dyDescent="0.2">
      <c r="A1404" t="s">
        <v>569</v>
      </c>
      <c r="B1404" t="s">
        <v>533</v>
      </c>
      <c r="C1404" t="s">
        <v>548</v>
      </c>
      <c r="D1404" t="s">
        <v>534</v>
      </c>
      <c r="E1404" s="52">
        <v>43751</v>
      </c>
      <c r="F1404" s="52">
        <v>43752</v>
      </c>
      <c r="G1404">
        <v>17.5</v>
      </c>
      <c r="H1404">
        <v>349</v>
      </c>
      <c r="I1404">
        <f>PivotTables3!$G1404*PivotTables3!$H1404</f>
        <v>6107.5</v>
      </c>
    </row>
    <row r="1405" spans="1:9" x14ac:dyDescent="0.2">
      <c r="A1405" t="s">
        <v>568</v>
      </c>
      <c r="B1405" t="s">
        <v>529</v>
      </c>
      <c r="C1405" t="s">
        <v>526</v>
      </c>
      <c r="D1405" t="s">
        <v>541</v>
      </c>
      <c r="E1405" s="52">
        <v>43504</v>
      </c>
      <c r="F1405" s="52">
        <v>43506</v>
      </c>
      <c r="G1405">
        <v>7.3</v>
      </c>
      <c r="H1405">
        <v>134.99</v>
      </c>
      <c r="I1405">
        <f>PivotTables3!$G1405*PivotTables3!$H1405</f>
        <v>985.42700000000002</v>
      </c>
    </row>
    <row r="1406" spans="1:9" x14ac:dyDescent="0.2">
      <c r="A1406" t="s">
        <v>554</v>
      </c>
      <c r="B1406" t="s">
        <v>525</v>
      </c>
      <c r="C1406" t="s">
        <v>536</v>
      </c>
      <c r="D1406" t="s">
        <v>549</v>
      </c>
      <c r="E1406" s="52">
        <v>43810</v>
      </c>
      <c r="F1406" s="52">
        <v>43811</v>
      </c>
      <c r="G1406">
        <v>11.7</v>
      </c>
      <c r="H1406">
        <v>154.94999999999999</v>
      </c>
      <c r="I1406">
        <f>PivotTables3!$G1406*PivotTables3!$H1406</f>
        <v>1812.9149999999997</v>
      </c>
    </row>
    <row r="1407" spans="1:9" x14ac:dyDescent="0.2">
      <c r="A1407" t="s">
        <v>580</v>
      </c>
      <c r="B1407" t="s">
        <v>540</v>
      </c>
      <c r="C1407" t="s">
        <v>530</v>
      </c>
      <c r="D1407" t="s">
        <v>541</v>
      </c>
      <c r="E1407" s="52">
        <v>43636</v>
      </c>
      <c r="F1407" s="52">
        <v>43641</v>
      </c>
      <c r="G1407">
        <v>8.4</v>
      </c>
      <c r="H1407">
        <v>134.99</v>
      </c>
      <c r="I1407">
        <f>PivotTables3!$G1407*PivotTables3!$H1407</f>
        <v>1133.9160000000002</v>
      </c>
    </row>
    <row r="1408" spans="1:9" x14ac:dyDescent="0.2">
      <c r="A1408" t="s">
        <v>605</v>
      </c>
      <c r="B1408" t="s">
        <v>536</v>
      </c>
      <c r="C1408" t="s">
        <v>562</v>
      </c>
      <c r="D1408" t="s">
        <v>534</v>
      </c>
      <c r="E1408" s="52">
        <v>43808</v>
      </c>
      <c r="F1408" s="52">
        <v>43813</v>
      </c>
      <c r="G1408">
        <v>17.8</v>
      </c>
      <c r="H1408">
        <v>349</v>
      </c>
      <c r="I1408">
        <f>PivotTables3!$G1408*PivotTables3!$H1408</f>
        <v>6212.2</v>
      </c>
    </row>
    <row r="1409" spans="1:9" x14ac:dyDescent="0.2">
      <c r="A1409" t="s">
        <v>619</v>
      </c>
      <c r="B1409" t="s">
        <v>536</v>
      </c>
      <c r="C1409" t="s">
        <v>537</v>
      </c>
      <c r="D1409" t="s">
        <v>534</v>
      </c>
      <c r="E1409" s="52">
        <v>43701</v>
      </c>
      <c r="F1409" s="52">
        <v>43705</v>
      </c>
      <c r="G1409">
        <v>17.899999999999999</v>
      </c>
      <c r="H1409">
        <v>349</v>
      </c>
      <c r="I1409">
        <f>PivotTables3!$G1409*PivotTables3!$H1409</f>
        <v>6247.0999999999995</v>
      </c>
    </row>
    <row r="1410" spans="1:9" x14ac:dyDescent="0.2">
      <c r="A1410" t="s">
        <v>582</v>
      </c>
      <c r="B1410" t="s">
        <v>525</v>
      </c>
      <c r="C1410" t="s">
        <v>548</v>
      </c>
      <c r="D1410" t="s">
        <v>566</v>
      </c>
      <c r="E1410" s="52">
        <v>43631</v>
      </c>
      <c r="F1410" s="52">
        <v>43632</v>
      </c>
      <c r="G1410">
        <v>5.5</v>
      </c>
      <c r="H1410">
        <v>325</v>
      </c>
      <c r="I1410">
        <f>PivotTables3!$G1410*PivotTables3!$H1410</f>
        <v>1787.5</v>
      </c>
    </row>
    <row r="1411" spans="1:9" x14ac:dyDescent="0.2">
      <c r="A1411" t="s">
        <v>564</v>
      </c>
      <c r="B1411" t="s">
        <v>525</v>
      </c>
      <c r="C1411" t="s">
        <v>537</v>
      </c>
      <c r="D1411" t="s">
        <v>549</v>
      </c>
      <c r="E1411" s="52">
        <v>43680</v>
      </c>
      <c r="F1411" s="52">
        <v>43682</v>
      </c>
      <c r="G1411">
        <v>17.600000000000001</v>
      </c>
      <c r="H1411">
        <v>154.94999999999999</v>
      </c>
      <c r="I1411">
        <f>PivotTables3!$G1411*PivotTables3!$H1411</f>
        <v>2727.12</v>
      </c>
    </row>
    <row r="1412" spans="1:9" x14ac:dyDescent="0.2">
      <c r="A1412" t="s">
        <v>573</v>
      </c>
      <c r="B1412" t="s">
        <v>533</v>
      </c>
      <c r="C1412" t="s">
        <v>562</v>
      </c>
      <c r="D1412" t="s">
        <v>549</v>
      </c>
      <c r="E1412" s="52">
        <v>43557</v>
      </c>
      <c r="F1412" s="52">
        <v>43563</v>
      </c>
      <c r="G1412">
        <v>16.7</v>
      </c>
      <c r="H1412">
        <v>154.94999999999999</v>
      </c>
      <c r="I1412">
        <f>PivotTables3!$G1412*PivotTables3!$H1412</f>
        <v>2587.6649999999995</v>
      </c>
    </row>
    <row r="1413" spans="1:9" x14ac:dyDescent="0.2">
      <c r="A1413" t="s">
        <v>581</v>
      </c>
      <c r="B1413" t="s">
        <v>540</v>
      </c>
      <c r="C1413" t="s">
        <v>526</v>
      </c>
      <c r="D1413" t="s">
        <v>531</v>
      </c>
      <c r="E1413" s="52">
        <v>43645</v>
      </c>
      <c r="F1413" s="52">
        <v>43648</v>
      </c>
      <c r="G1413">
        <v>12.1</v>
      </c>
      <c r="H1413">
        <v>299</v>
      </c>
      <c r="I1413">
        <f>PivotTables3!$G1413*PivotTables3!$H1413</f>
        <v>3617.9</v>
      </c>
    </row>
    <row r="1414" spans="1:9" x14ac:dyDescent="0.2">
      <c r="A1414" t="s">
        <v>614</v>
      </c>
      <c r="B1414" t="s">
        <v>533</v>
      </c>
      <c r="C1414" t="s">
        <v>548</v>
      </c>
      <c r="D1414" t="s">
        <v>534</v>
      </c>
      <c r="E1414" s="52">
        <v>43732</v>
      </c>
      <c r="F1414" s="52">
        <v>43738</v>
      </c>
      <c r="G1414">
        <v>17.600000000000001</v>
      </c>
      <c r="H1414">
        <v>349</v>
      </c>
      <c r="I1414">
        <f>PivotTables3!$G1414*PivotTables3!$H1414</f>
        <v>6142.4000000000005</v>
      </c>
    </row>
    <row r="1415" spans="1:9" x14ac:dyDescent="0.2">
      <c r="A1415" t="s">
        <v>586</v>
      </c>
      <c r="B1415" t="s">
        <v>536</v>
      </c>
      <c r="C1415" t="s">
        <v>553</v>
      </c>
      <c r="D1415" t="s">
        <v>538</v>
      </c>
      <c r="E1415" s="52">
        <v>43691</v>
      </c>
      <c r="F1415" s="52">
        <v>43691</v>
      </c>
      <c r="G1415">
        <v>23.8</v>
      </c>
      <c r="H1415">
        <v>295.19</v>
      </c>
      <c r="I1415">
        <f>PivotTables3!$G1415*PivotTables3!$H1415</f>
        <v>7025.5219999999999</v>
      </c>
    </row>
    <row r="1416" spans="1:9" x14ac:dyDescent="0.2">
      <c r="A1416" t="s">
        <v>622</v>
      </c>
      <c r="B1416" t="s">
        <v>536</v>
      </c>
      <c r="C1416" t="s">
        <v>548</v>
      </c>
      <c r="D1416" t="s">
        <v>566</v>
      </c>
      <c r="E1416" s="52">
        <v>43780</v>
      </c>
      <c r="F1416" s="52">
        <v>43784</v>
      </c>
      <c r="G1416">
        <v>7.6</v>
      </c>
      <c r="H1416">
        <v>325</v>
      </c>
      <c r="I1416">
        <f>PivotTables3!$G1416*PivotTables3!$H1416</f>
        <v>2470</v>
      </c>
    </row>
    <row r="1417" spans="1:9" x14ac:dyDescent="0.2">
      <c r="A1417" t="s">
        <v>617</v>
      </c>
      <c r="B1417" t="s">
        <v>525</v>
      </c>
      <c r="C1417" t="s">
        <v>559</v>
      </c>
      <c r="D1417" t="s">
        <v>527</v>
      </c>
      <c r="E1417" s="52">
        <v>43830</v>
      </c>
      <c r="F1417" s="52">
        <v>43466</v>
      </c>
      <c r="G1417">
        <v>5.5</v>
      </c>
      <c r="H1417">
        <v>99.99</v>
      </c>
      <c r="I1417">
        <f>PivotTables3!$G1417*PivotTables3!$H1417</f>
        <v>549.94499999999994</v>
      </c>
    </row>
    <row r="1418" spans="1:9" x14ac:dyDescent="0.2">
      <c r="A1418" t="s">
        <v>611</v>
      </c>
      <c r="B1418" t="s">
        <v>525</v>
      </c>
      <c r="C1418" t="s">
        <v>548</v>
      </c>
      <c r="D1418" t="s">
        <v>557</v>
      </c>
      <c r="E1418" s="52">
        <v>43795</v>
      </c>
      <c r="F1418" s="52">
        <v>43800</v>
      </c>
      <c r="G1418">
        <v>22.5</v>
      </c>
      <c r="H1418">
        <v>329.25</v>
      </c>
      <c r="I1418">
        <f>PivotTables3!$G1418*PivotTables3!$H1418</f>
        <v>7408.125</v>
      </c>
    </row>
    <row r="1419" spans="1:9" x14ac:dyDescent="0.2">
      <c r="A1419" t="s">
        <v>586</v>
      </c>
      <c r="B1419" t="s">
        <v>536</v>
      </c>
      <c r="C1419" t="s">
        <v>551</v>
      </c>
      <c r="D1419" t="s">
        <v>543</v>
      </c>
      <c r="E1419" s="52">
        <v>43824</v>
      </c>
      <c r="F1419" s="52">
        <v>43830</v>
      </c>
      <c r="G1419">
        <v>22.3</v>
      </c>
      <c r="H1419">
        <v>285.99</v>
      </c>
      <c r="I1419">
        <f>PivotTables3!$G1419*PivotTables3!$H1419</f>
        <v>6377.5770000000002</v>
      </c>
    </row>
    <row r="1420" spans="1:9" x14ac:dyDescent="0.2">
      <c r="A1420" t="s">
        <v>556</v>
      </c>
      <c r="B1420" t="s">
        <v>536</v>
      </c>
      <c r="C1420" t="s">
        <v>559</v>
      </c>
      <c r="D1420" t="s">
        <v>531</v>
      </c>
      <c r="E1420" s="52">
        <v>43601</v>
      </c>
      <c r="F1420" s="52">
        <v>43602</v>
      </c>
      <c r="G1420">
        <v>18.399999999999999</v>
      </c>
      <c r="H1420">
        <v>299</v>
      </c>
      <c r="I1420">
        <f>PivotTables3!$G1420*PivotTables3!$H1420</f>
        <v>5501.5999999999995</v>
      </c>
    </row>
    <row r="1421" spans="1:9" x14ac:dyDescent="0.2">
      <c r="A1421" t="s">
        <v>558</v>
      </c>
      <c r="B1421" t="s">
        <v>525</v>
      </c>
      <c r="C1421" t="s">
        <v>551</v>
      </c>
      <c r="D1421" t="s">
        <v>534</v>
      </c>
      <c r="E1421" s="52">
        <v>43691</v>
      </c>
      <c r="F1421" s="52">
        <v>43695</v>
      </c>
      <c r="G1421">
        <v>5.9</v>
      </c>
      <c r="H1421">
        <v>349</v>
      </c>
      <c r="I1421">
        <f>PivotTables3!$G1421*PivotTables3!$H1421</f>
        <v>2059.1</v>
      </c>
    </row>
    <row r="1422" spans="1:9" x14ac:dyDescent="0.2">
      <c r="A1422" t="s">
        <v>600</v>
      </c>
      <c r="B1422" t="s">
        <v>529</v>
      </c>
      <c r="C1422" t="s">
        <v>536</v>
      </c>
      <c r="D1422" t="s">
        <v>527</v>
      </c>
      <c r="E1422" s="52">
        <v>43789</v>
      </c>
      <c r="F1422" s="52">
        <v>43795</v>
      </c>
      <c r="G1422">
        <v>12.8</v>
      </c>
      <c r="H1422">
        <v>99.99</v>
      </c>
      <c r="I1422">
        <f>PivotTables3!$G1422*PivotTables3!$H1422</f>
        <v>1279.8720000000001</v>
      </c>
    </row>
    <row r="1423" spans="1:9" x14ac:dyDescent="0.2">
      <c r="A1423" t="s">
        <v>564</v>
      </c>
      <c r="B1423" t="s">
        <v>533</v>
      </c>
      <c r="C1423" t="s">
        <v>536</v>
      </c>
      <c r="D1423" t="s">
        <v>543</v>
      </c>
      <c r="E1423" s="52">
        <v>43495</v>
      </c>
      <c r="F1423" s="52">
        <v>43497</v>
      </c>
      <c r="G1423">
        <v>24.1</v>
      </c>
      <c r="H1423">
        <v>285.99</v>
      </c>
      <c r="I1423">
        <f>PivotTables3!$G1423*PivotTables3!$H1423</f>
        <v>6892.3590000000004</v>
      </c>
    </row>
    <row r="1424" spans="1:9" x14ac:dyDescent="0.2">
      <c r="A1424" t="s">
        <v>607</v>
      </c>
      <c r="B1424" t="s">
        <v>533</v>
      </c>
      <c r="C1424" t="s">
        <v>530</v>
      </c>
      <c r="D1424" t="s">
        <v>531</v>
      </c>
      <c r="E1424" s="52">
        <v>43562</v>
      </c>
      <c r="F1424" s="52">
        <v>43567</v>
      </c>
      <c r="G1424">
        <v>9.1999999999999993</v>
      </c>
      <c r="H1424">
        <v>299</v>
      </c>
      <c r="I1424">
        <f>PivotTables3!$G1424*PivotTables3!$H1424</f>
        <v>2750.7999999999997</v>
      </c>
    </row>
    <row r="1425" spans="1:9" x14ac:dyDescent="0.2">
      <c r="A1425" t="s">
        <v>588</v>
      </c>
      <c r="B1425" t="s">
        <v>536</v>
      </c>
      <c r="C1425" t="s">
        <v>526</v>
      </c>
      <c r="D1425" t="s">
        <v>566</v>
      </c>
      <c r="E1425" s="52">
        <v>43813</v>
      </c>
      <c r="F1425" s="52">
        <v>43815</v>
      </c>
      <c r="G1425">
        <v>24.5</v>
      </c>
      <c r="H1425">
        <v>325</v>
      </c>
      <c r="I1425">
        <f>PivotTables3!$G1425*PivotTables3!$H1425</f>
        <v>7962.5</v>
      </c>
    </row>
    <row r="1426" spans="1:9" x14ac:dyDescent="0.2">
      <c r="A1426" t="s">
        <v>584</v>
      </c>
      <c r="B1426" t="s">
        <v>533</v>
      </c>
      <c r="C1426" t="s">
        <v>526</v>
      </c>
      <c r="D1426" t="s">
        <v>557</v>
      </c>
      <c r="E1426" s="52">
        <v>43815</v>
      </c>
      <c r="F1426" s="52">
        <v>43820</v>
      </c>
      <c r="G1426">
        <v>23.4</v>
      </c>
      <c r="H1426">
        <v>329.25</v>
      </c>
      <c r="I1426">
        <f>PivotTables3!$G1426*PivotTables3!$H1426</f>
        <v>7704.45</v>
      </c>
    </row>
    <row r="1427" spans="1:9" x14ac:dyDescent="0.2">
      <c r="A1427" t="s">
        <v>552</v>
      </c>
      <c r="B1427" t="s">
        <v>529</v>
      </c>
      <c r="C1427" t="s">
        <v>548</v>
      </c>
      <c r="D1427" t="s">
        <v>549</v>
      </c>
      <c r="E1427" s="52" t="s">
        <v>685</v>
      </c>
      <c r="F1427" s="52">
        <v>43530</v>
      </c>
      <c r="G1427">
        <v>20.100000000000001</v>
      </c>
      <c r="H1427">
        <v>154.94999999999999</v>
      </c>
      <c r="I1427">
        <f>PivotTables3!$G1427*PivotTables3!$H1427</f>
        <v>3114.4949999999999</v>
      </c>
    </row>
    <row r="1428" spans="1:9" x14ac:dyDescent="0.2">
      <c r="A1428" t="s">
        <v>539</v>
      </c>
      <c r="B1428" t="s">
        <v>533</v>
      </c>
      <c r="C1428" t="s">
        <v>553</v>
      </c>
      <c r="D1428" t="s">
        <v>527</v>
      </c>
      <c r="E1428" s="52">
        <v>43494</v>
      </c>
      <c r="F1428" s="52">
        <v>43494</v>
      </c>
      <c r="G1428">
        <v>16</v>
      </c>
      <c r="H1428">
        <v>99.99</v>
      </c>
      <c r="I1428">
        <f>PivotTables3!$G1428*PivotTables3!$H1428</f>
        <v>1599.84</v>
      </c>
    </row>
    <row r="1429" spans="1:9" x14ac:dyDescent="0.2">
      <c r="A1429" t="s">
        <v>616</v>
      </c>
      <c r="B1429" t="s">
        <v>536</v>
      </c>
      <c r="C1429" t="s">
        <v>530</v>
      </c>
      <c r="D1429" t="s">
        <v>549</v>
      </c>
      <c r="E1429" s="52">
        <v>43547</v>
      </c>
      <c r="F1429" s="52">
        <v>43551</v>
      </c>
      <c r="G1429">
        <v>5.8</v>
      </c>
      <c r="H1429">
        <v>154.94999999999999</v>
      </c>
      <c r="I1429">
        <f>PivotTables3!$G1429*PivotTables3!$H1429</f>
        <v>898.70999999999992</v>
      </c>
    </row>
    <row r="1430" spans="1:9" x14ac:dyDescent="0.2">
      <c r="A1430" t="s">
        <v>601</v>
      </c>
      <c r="B1430" t="s">
        <v>536</v>
      </c>
      <c r="C1430" t="s">
        <v>553</v>
      </c>
      <c r="D1430" t="s">
        <v>566</v>
      </c>
      <c r="E1430" s="52">
        <v>43735</v>
      </c>
      <c r="F1430" s="52">
        <v>43735</v>
      </c>
      <c r="G1430">
        <v>21.4</v>
      </c>
      <c r="H1430">
        <v>325</v>
      </c>
      <c r="I1430">
        <f>PivotTables3!$G1430*PivotTables3!$H1430</f>
        <v>6954.9999999999991</v>
      </c>
    </row>
    <row r="1431" spans="1:9" x14ac:dyDescent="0.2">
      <c r="A1431" t="s">
        <v>604</v>
      </c>
      <c r="B1431" t="s">
        <v>533</v>
      </c>
      <c r="C1431" t="s">
        <v>553</v>
      </c>
      <c r="D1431" t="s">
        <v>534</v>
      </c>
      <c r="E1431" s="52">
        <v>43504</v>
      </c>
      <c r="F1431" s="52">
        <v>43507</v>
      </c>
      <c r="G1431">
        <v>16.600000000000001</v>
      </c>
      <c r="H1431">
        <v>349</v>
      </c>
      <c r="I1431">
        <f>PivotTables3!$G1431*PivotTables3!$H1431</f>
        <v>5793.4000000000005</v>
      </c>
    </row>
    <row r="1432" spans="1:9" x14ac:dyDescent="0.2">
      <c r="A1432" t="s">
        <v>556</v>
      </c>
      <c r="B1432" t="s">
        <v>536</v>
      </c>
      <c r="C1432" t="s">
        <v>537</v>
      </c>
      <c r="D1432" t="s">
        <v>549</v>
      </c>
      <c r="E1432" s="52">
        <v>43484</v>
      </c>
      <c r="F1432" s="52">
        <v>43485</v>
      </c>
      <c r="G1432">
        <v>9.6999999999999993</v>
      </c>
      <c r="H1432">
        <v>154.94999999999999</v>
      </c>
      <c r="I1432">
        <f>PivotTables3!$G1432*PivotTables3!$H1432</f>
        <v>1503.0149999999999</v>
      </c>
    </row>
    <row r="1433" spans="1:9" x14ac:dyDescent="0.2">
      <c r="A1433" t="s">
        <v>532</v>
      </c>
      <c r="B1433" t="s">
        <v>525</v>
      </c>
      <c r="C1433" t="s">
        <v>536</v>
      </c>
      <c r="D1433" t="s">
        <v>527</v>
      </c>
      <c r="E1433" s="52">
        <v>43766</v>
      </c>
      <c r="F1433" s="52">
        <v>43768</v>
      </c>
      <c r="G1433">
        <v>8.6999999999999993</v>
      </c>
      <c r="H1433">
        <v>99.99</v>
      </c>
      <c r="I1433">
        <f>PivotTables3!$G1433*PivotTables3!$H1433</f>
        <v>869.9129999999999</v>
      </c>
    </row>
    <row r="1434" spans="1:9" x14ac:dyDescent="0.2">
      <c r="A1434" t="s">
        <v>587</v>
      </c>
      <c r="B1434" t="s">
        <v>533</v>
      </c>
      <c r="C1434" t="s">
        <v>526</v>
      </c>
      <c r="D1434" t="s">
        <v>541</v>
      </c>
      <c r="E1434" s="52">
        <v>43741</v>
      </c>
      <c r="F1434" s="52">
        <v>43742</v>
      </c>
      <c r="G1434">
        <v>12.4</v>
      </c>
      <c r="H1434">
        <v>134.99</v>
      </c>
      <c r="I1434">
        <f>PivotTables3!$G1434*PivotTables3!$H1434</f>
        <v>1673.8760000000002</v>
      </c>
    </row>
    <row r="1435" spans="1:9" x14ac:dyDescent="0.2">
      <c r="A1435" t="s">
        <v>622</v>
      </c>
      <c r="B1435" t="s">
        <v>525</v>
      </c>
      <c r="C1435" t="s">
        <v>562</v>
      </c>
      <c r="D1435" t="s">
        <v>534</v>
      </c>
      <c r="E1435" s="52">
        <v>43608</v>
      </c>
      <c r="F1435" s="52">
        <v>43608</v>
      </c>
      <c r="G1435">
        <v>25</v>
      </c>
      <c r="H1435">
        <v>349</v>
      </c>
      <c r="I1435">
        <f>PivotTables3!$G1435*PivotTables3!$H1435</f>
        <v>8725</v>
      </c>
    </row>
    <row r="1436" spans="1:9" x14ac:dyDescent="0.2">
      <c r="A1436" t="s">
        <v>577</v>
      </c>
      <c r="B1436" t="s">
        <v>536</v>
      </c>
      <c r="C1436" t="s">
        <v>559</v>
      </c>
      <c r="D1436" t="s">
        <v>534</v>
      </c>
      <c r="E1436" s="52">
        <v>43792</v>
      </c>
      <c r="F1436" s="52">
        <v>43794</v>
      </c>
      <c r="G1436">
        <v>21.8</v>
      </c>
      <c r="H1436">
        <v>349</v>
      </c>
      <c r="I1436">
        <f>PivotTables3!$G1436*PivotTables3!$H1436</f>
        <v>7608.2</v>
      </c>
    </row>
    <row r="1437" spans="1:9" x14ac:dyDescent="0.2">
      <c r="A1437" t="s">
        <v>554</v>
      </c>
      <c r="B1437" t="s">
        <v>533</v>
      </c>
      <c r="C1437" t="s">
        <v>562</v>
      </c>
      <c r="D1437" t="s">
        <v>527</v>
      </c>
      <c r="E1437" s="52">
        <v>43495</v>
      </c>
      <c r="F1437" s="52">
        <v>43501</v>
      </c>
      <c r="G1437">
        <v>9.6999999999999993</v>
      </c>
      <c r="H1437">
        <v>99.99</v>
      </c>
      <c r="I1437">
        <f>PivotTables3!$G1437*PivotTables3!$H1437</f>
        <v>969.90299999999991</v>
      </c>
    </row>
    <row r="1438" spans="1:9" x14ac:dyDescent="0.2">
      <c r="A1438" t="s">
        <v>618</v>
      </c>
      <c r="B1438" t="s">
        <v>536</v>
      </c>
      <c r="C1438" t="s">
        <v>551</v>
      </c>
      <c r="D1438" t="s">
        <v>549</v>
      </c>
      <c r="E1438" s="52">
        <v>43556</v>
      </c>
      <c r="F1438" s="52">
        <v>43556</v>
      </c>
      <c r="G1438">
        <v>24.1</v>
      </c>
      <c r="H1438">
        <v>154.94999999999999</v>
      </c>
      <c r="I1438">
        <f>PivotTables3!$G1438*PivotTables3!$H1438</f>
        <v>3734.2950000000001</v>
      </c>
    </row>
    <row r="1439" spans="1:9" x14ac:dyDescent="0.2">
      <c r="A1439" t="s">
        <v>614</v>
      </c>
      <c r="B1439" t="s">
        <v>529</v>
      </c>
      <c r="C1439" t="s">
        <v>559</v>
      </c>
      <c r="D1439" t="s">
        <v>566</v>
      </c>
      <c r="E1439" s="52">
        <v>43624</v>
      </c>
      <c r="F1439" s="52">
        <v>43628</v>
      </c>
      <c r="G1439">
        <v>7.5</v>
      </c>
      <c r="H1439">
        <v>325</v>
      </c>
      <c r="I1439">
        <f>PivotTables3!$G1439*PivotTables3!$H1439</f>
        <v>2437.5</v>
      </c>
    </row>
    <row r="1440" spans="1:9" x14ac:dyDescent="0.2">
      <c r="A1440" t="s">
        <v>524</v>
      </c>
      <c r="B1440" t="s">
        <v>533</v>
      </c>
      <c r="C1440" t="s">
        <v>559</v>
      </c>
      <c r="D1440" t="s">
        <v>566</v>
      </c>
      <c r="E1440" s="52">
        <v>43729</v>
      </c>
      <c r="F1440" s="52">
        <v>43732</v>
      </c>
      <c r="G1440">
        <v>13.4</v>
      </c>
      <c r="H1440">
        <v>325</v>
      </c>
      <c r="I1440">
        <f>PivotTables3!$G1440*PivotTables3!$H1440</f>
        <v>4355</v>
      </c>
    </row>
    <row r="1441" spans="1:9" x14ac:dyDescent="0.2">
      <c r="A1441" t="s">
        <v>594</v>
      </c>
      <c r="B1441" t="s">
        <v>525</v>
      </c>
      <c r="C1441" t="s">
        <v>530</v>
      </c>
      <c r="D1441" t="s">
        <v>538</v>
      </c>
      <c r="E1441" s="52">
        <v>43618</v>
      </c>
      <c r="F1441" s="52">
        <v>43619</v>
      </c>
      <c r="G1441">
        <v>9.6</v>
      </c>
      <c r="H1441">
        <v>295.19</v>
      </c>
      <c r="I1441">
        <f>PivotTables3!$G1441*PivotTables3!$H1441</f>
        <v>2833.8240000000001</v>
      </c>
    </row>
    <row r="1442" spans="1:9" x14ac:dyDescent="0.2">
      <c r="A1442" t="s">
        <v>588</v>
      </c>
      <c r="B1442" t="s">
        <v>536</v>
      </c>
      <c r="C1442" t="s">
        <v>553</v>
      </c>
      <c r="D1442" t="s">
        <v>531</v>
      </c>
      <c r="E1442" s="52">
        <v>43706</v>
      </c>
      <c r="F1442" s="52">
        <v>43710</v>
      </c>
      <c r="G1442">
        <v>11.8</v>
      </c>
      <c r="H1442">
        <v>299</v>
      </c>
      <c r="I1442">
        <f>PivotTables3!$G1442*PivotTables3!$H1442</f>
        <v>3528.2000000000003</v>
      </c>
    </row>
    <row r="1443" spans="1:9" x14ac:dyDescent="0.2">
      <c r="A1443" t="s">
        <v>542</v>
      </c>
      <c r="B1443" t="s">
        <v>529</v>
      </c>
      <c r="C1443" t="s">
        <v>551</v>
      </c>
      <c r="D1443" t="s">
        <v>549</v>
      </c>
      <c r="E1443" s="52">
        <v>43712</v>
      </c>
      <c r="F1443" s="52">
        <v>43718</v>
      </c>
      <c r="G1443">
        <v>13.4</v>
      </c>
      <c r="H1443">
        <v>154.94999999999999</v>
      </c>
      <c r="I1443">
        <f>PivotTables3!$G1443*PivotTables3!$H1443</f>
        <v>2076.33</v>
      </c>
    </row>
    <row r="1444" spans="1:9" x14ac:dyDescent="0.2">
      <c r="A1444" t="s">
        <v>579</v>
      </c>
      <c r="B1444" t="s">
        <v>533</v>
      </c>
      <c r="C1444" t="s">
        <v>551</v>
      </c>
      <c r="D1444" t="s">
        <v>538</v>
      </c>
      <c r="E1444" s="52">
        <v>43506</v>
      </c>
      <c r="F1444" s="52">
        <v>43507</v>
      </c>
      <c r="G1444">
        <v>24.9</v>
      </c>
      <c r="H1444">
        <v>295.19</v>
      </c>
      <c r="I1444">
        <f>PivotTables3!$G1444*PivotTables3!$H1444</f>
        <v>7350.2309999999998</v>
      </c>
    </row>
    <row r="1445" spans="1:9" x14ac:dyDescent="0.2">
      <c r="A1445" t="s">
        <v>568</v>
      </c>
      <c r="B1445" t="s">
        <v>525</v>
      </c>
      <c r="C1445" t="s">
        <v>562</v>
      </c>
      <c r="D1445" t="s">
        <v>531</v>
      </c>
      <c r="E1445" s="52">
        <v>43685</v>
      </c>
      <c r="F1445" s="52">
        <v>43691</v>
      </c>
      <c r="G1445">
        <v>16.7</v>
      </c>
      <c r="H1445">
        <v>299</v>
      </c>
      <c r="I1445">
        <f>PivotTables3!$G1445*PivotTables3!$H1445</f>
        <v>4993.3</v>
      </c>
    </row>
    <row r="1446" spans="1:9" x14ac:dyDescent="0.2">
      <c r="A1446" t="s">
        <v>606</v>
      </c>
      <c r="B1446" t="s">
        <v>525</v>
      </c>
      <c r="C1446" t="s">
        <v>536</v>
      </c>
      <c r="D1446" t="s">
        <v>543</v>
      </c>
      <c r="E1446" s="52">
        <v>43620</v>
      </c>
      <c r="F1446" s="52">
        <v>43622</v>
      </c>
      <c r="G1446">
        <v>10.5</v>
      </c>
      <c r="H1446">
        <v>285.99</v>
      </c>
      <c r="I1446">
        <f>PivotTables3!$G1446*PivotTables3!$H1446</f>
        <v>3002.895</v>
      </c>
    </row>
    <row r="1447" spans="1:9" x14ac:dyDescent="0.2">
      <c r="A1447" t="s">
        <v>619</v>
      </c>
      <c r="B1447" t="s">
        <v>529</v>
      </c>
      <c r="C1447" t="s">
        <v>548</v>
      </c>
      <c r="D1447" t="s">
        <v>531</v>
      </c>
      <c r="E1447" s="52">
        <v>43689</v>
      </c>
      <c r="F1447" s="52">
        <v>43690</v>
      </c>
      <c r="G1447">
        <v>20</v>
      </c>
      <c r="H1447">
        <v>299</v>
      </c>
      <c r="I1447">
        <f>PivotTables3!$G1447*PivotTables3!$H1447</f>
        <v>5980</v>
      </c>
    </row>
    <row r="1448" spans="1:9" x14ac:dyDescent="0.2">
      <c r="A1448" t="s">
        <v>585</v>
      </c>
      <c r="B1448" t="s">
        <v>529</v>
      </c>
      <c r="C1448" t="s">
        <v>559</v>
      </c>
      <c r="D1448" t="s">
        <v>566</v>
      </c>
      <c r="E1448" s="52">
        <v>43654</v>
      </c>
      <c r="F1448" s="52">
        <v>43657</v>
      </c>
      <c r="G1448">
        <v>21</v>
      </c>
      <c r="H1448">
        <v>325</v>
      </c>
      <c r="I1448">
        <f>PivotTables3!$G1448*PivotTables3!$H1448</f>
        <v>6825</v>
      </c>
    </row>
    <row r="1449" spans="1:9" x14ac:dyDescent="0.2">
      <c r="A1449" t="s">
        <v>612</v>
      </c>
      <c r="B1449" t="s">
        <v>529</v>
      </c>
      <c r="C1449" t="s">
        <v>559</v>
      </c>
      <c r="D1449" t="s">
        <v>543</v>
      </c>
      <c r="E1449" s="52">
        <v>43799</v>
      </c>
      <c r="F1449" s="52">
        <v>43799</v>
      </c>
      <c r="G1449">
        <v>10.6</v>
      </c>
      <c r="H1449">
        <v>285.99</v>
      </c>
      <c r="I1449">
        <f>PivotTables3!$G1449*PivotTables3!$H1449</f>
        <v>3031.4940000000001</v>
      </c>
    </row>
    <row r="1450" spans="1:9" x14ac:dyDescent="0.2">
      <c r="A1450" t="s">
        <v>583</v>
      </c>
      <c r="B1450" t="s">
        <v>533</v>
      </c>
      <c r="C1450" t="s">
        <v>526</v>
      </c>
      <c r="D1450" t="s">
        <v>566</v>
      </c>
      <c r="E1450" s="52">
        <v>43661</v>
      </c>
      <c r="F1450" s="52">
        <v>43663</v>
      </c>
      <c r="G1450">
        <v>23</v>
      </c>
      <c r="H1450">
        <v>325</v>
      </c>
      <c r="I1450">
        <f>PivotTables3!$G1450*PivotTables3!$H1450</f>
        <v>7475</v>
      </c>
    </row>
    <row r="1451" spans="1:9" x14ac:dyDescent="0.2">
      <c r="A1451" t="s">
        <v>595</v>
      </c>
      <c r="B1451" t="s">
        <v>536</v>
      </c>
      <c r="C1451" t="s">
        <v>559</v>
      </c>
      <c r="D1451" t="s">
        <v>566</v>
      </c>
      <c r="E1451" s="52">
        <v>43523</v>
      </c>
      <c r="F1451" s="52">
        <v>43526</v>
      </c>
      <c r="G1451">
        <v>18</v>
      </c>
      <c r="H1451">
        <v>325</v>
      </c>
      <c r="I1451">
        <f>PivotTables3!$G1451*PivotTables3!$H1451</f>
        <v>5850</v>
      </c>
    </row>
    <row r="1452" spans="1:9" x14ac:dyDescent="0.2">
      <c r="A1452" t="s">
        <v>573</v>
      </c>
      <c r="B1452" t="s">
        <v>529</v>
      </c>
      <c r="C1452" t="s">
        <v>548</v>
      </c>
      <c r="D1452" t="s">
        <v>557</v>
      </c>
      <c r="E1452" s="52">
        <v>43602</v>
      </c>
      <c r="F1452" s="52">
        <v>43607</v>
      </c>
      <c r="G1452">
        <v>18.7</v>
      </c>
      <c r="H1452">
        <v>329.25</v>
      </c>
      <c r="I1452">
        <f>PivotTables3!$G1452*PivotTables3!$H1452</f>
        <v>6156.9749999999995</v>
      </c>
    </row>
    <row r="1453" spans="1:9" x14ac:dyDescent="0.2">
      <c r="A1453" t="s">
        <v>593</v>
      </c>
      <c r="B1453" t="s">
        <v>540</v>
      </c>
      <c r="C1453" t="s">
        <v>562</v>
      </c>
      <c r="D1453" t="s">
        <v>531</v>
      </c>
      <c r="E1453" s="52">
        <v>43815</v>
      </c>
      <c r="F1453" s="52">
        <v>43821</v>
      </c>
      <c r="G1453">
        <v>7.9</v>
      </c>
      <c r="H1453">
        <v>299</v>
      </c>
      <c r="I1453">
        <f>PivotTables3!$G1453*PivotTables3!$H1453</f>
        <v>2362.1</v>
      </c>
    </row>
    <row r="1454" spans="1:9" x14ac:dyDescent="0.2">
      <c r="A1454" t="s">
        <v>611</v>
      </c>
      <c r="B1454" t="s">
        <v>525</v>
      </c>
      <c r="C1454" t="s">
        <v>559</v>
      </c>
      <c r="D1454" t="s">
        <v>566</v>
      </c>
      <c r="E1454" s="52">
        <v>43727</v>
      </c>
      <c r="F1454" s="52">
        <v>43731</v>
      </c>
      <c r="G1454">
        <v>19.899999999999999</v>
      </c>
      <c r="H1454">
        <v>325</v>
      </c>
      <c r="I1454">
        <f>PivotTables3!$G1454*PivotTables3!$H1454</f>
        <v>6467.4999999999991</v>
      </c>
    </row>
    <row r="1455" spans="1:9" x14ac:dyDescent="0.2">
      <c r="A1455" t="s">
        <v>542</v>
      </c>
      <c r="B1455" t="s">
        <v>540</v>
      </c>
      <c r="C1455" t="s">
        <v>537</v>
      </c>
      <c r="D1455" t="s">
        <v>566</v>
      </c>
      <c r="E1455" s="52">
        <v>43593</v>
      </c>
      <c r="F1455" s="52">
        <v>43596</v>
      </c>
      <c r="G1455">
        <v>23.8</v>
      </c>
      <c r="H1455">
        <v>325</v>
      </c>
      <c r="I1455">
        <f>PivotTables3!$G1455*PivotTables3!$H1455</f>
        <v>7735</v>
      </c>
    </row>
    <row r="1456" spans="1:9" x14ac:dyDescent="0.2">
      <c r="A1456" t="s">
        <v>594</v>
      </c>
      <c r="B1456" t="s">
        <v>536</v>
      </c>
      <c r="C1456" t="s">
        <v>530</v>
      </c>
      <c r="D1456" t="s">
        <v>541</v>
      </c>
      <c r="E1456" s="52">
        <v>43809</v>
      </c>
      <c r="F1456" s="52">
        <v>43815</v>
      </c>
      <c r="G1456">
        <v>12.2</v>
      </c>
      <c r="H1456">
        <v>134.99</v>
      </c>
      <c r="I1456">
        <f>PivotTables3!$G1456*PivotTables3!$H1456</f>
        <v>1646.8779999999999</v>
      </c>
    </row>
    <row r="1457" spans="1:9" x14ac:dyDescent="0.2">
      <c r="A1457" t="s">
        <v>571</v>
      </c>
      <c r="B1457" t="s">
        <v>533</v>
      </c>
      <c r="C1457" t="s">
        <v>530</v>
      </c>
      <c r="D1457" t="s">
        <v>527</v>
      </c>
      <c r="E1457" s="52">
        <v>43511</v>
      </c>
      <c r="F1457" s="52">
        <v>43513</v>
      </c>
      <c r="G1457">
        <v>17</v>
      </c>
      <c r="H1457">
        <v>99.99</v>
      </c>
      <c r="I1457">
        <f>PivotTables3!$G1457*PivotTables3!$H1457</f>
        <v>1699.83</v>
      </c>
    </row>
    <row r="1458" spans="1:9" x14ac:dyDescent="0.2">
      <c r="A1458" t="s">
        <v>561</v>
      </c>
      <c r="B1458" t="s">
        <v>536</v>
      </c>
      <c r="C1458" t="s">
        <v>537</v>
      </c>
      <c r="D1458" t="s">
        <v>549</v>
      </c>
      <c r="E1458" s="52">
        <v>43662</v>
      </c>
      <c r="F1458" s="52">
        <v>43668</v>
      </c>
      <c r="G1458">
        <v>17.8</v>
      </c>
      <c r="H1458">
        <v>154.94999999999999</v>
      </c>
      <c r="I1458">
        <f>PivotTables3!$G1458*PivotTables3!$H1458</f>
        <v>2758.11</v>
      </c>
    </row>
    <row r="1459" spans="1:9" x14ac:dyDescent="0.2">
      <c r="A1459" t="s">
        <v>554</v>
      </c>
      <c r="B1459" t="s">
        <v>536</v>
      </c>
      <c r="C1459" t="s">
        <v>526</v>
      </c>
      <c r="D1459" t="s">
        <v>566</v>
      </c>
      <c r="E1459" s="52">
        <v>43636</v>
      </c>
      <c r="F1459" s="52">
        <v>43640</v>
      </c>
      <c r="G1459">
        <v>5.2</v>
      </c>
      <c r="H1459">
        <v>325</v>
      </c>
      <c r="I1459">
        <f>PivotTables3!$G1459*PivotTables3!$H1459</f>
        <v>1690</v>
      </c>
    </row>
    <row r="1460" spans="1:9" x14ac:dyDescent="0.2">
      <c r="A1460" t="s">
        <v>594</v>
      </c>
      <c r="B1460" t="s">
        <v>529</v>
      </c>
      <c r="C1460" t="s">
        <v>551</v>
      </c>
      <c r="D1460" t="s">
        <v>531</v>
      </c>
      <c r="E1460" s="52">
        <v>43564</v>
      </c>
      <c r="F1460" s="52">
        <v>43568</v>
      </c>
      <c r="G1460">
        <v>11.4</v>
      </c>
      <c r="H1460">
        <v>299</v>
      </c>
      <c r="I1460">
        <f>PivotTables3!$G1460*PivotTables3!$H1460</f>
        <v>3408.6</v>
      </c>
    </row>
    <row r="1461" spans="1:9" x14ac:dyDescent="0.2">
      <c r="A1461" t="s">
        <v>561</v>
      </c>
      <c r="B1461" t="s">
        <v>533</v>
      </c>
      <c r="C1461" t="s">
        <v>548</v>
      </c>
      <c r="D1461" t="s">
        <v>566</v>
      </c>
      <c r="E1461" s="52">
        <v>43739</v>
      </c>
      <c r="F1461" s="52">
        <v>43741</v>
      </c>
      <c r="G1461">
        <v>7.8</v>
      </c>
      <c r="H1461">
        <v>325</v>
      </c>
      <c r="I1461">
        <f>PivotTables3!$G1461*PivotTables3!$H1461</f>
        <v>2535</v>
      </c>
    </row>
    <row r="1462" spans="1:9" x14ac:dyDescent="0.2">
      <c r="A1462" t="s">
        <v>604</v>
      </c>
      <c r="B1462" t="s">
        <v>529</v>
      </c>
      <c r="C1462" t="s">
        <v>526</v>
      </c>
      <c r="D1462" t="s">
        <v>531</v>
      </c>
      <c r="E1462" s="52">
        <v>43600</v>
      </c>
      <c r="F1462" s="52">
        <v>43604</v>
      </c>
      <c r="G1462">
        <v>23.4</v>
      </c>
      <c r="H1462">
        <v>299</v>
      </c>
      <c r="I1462">
        <f>PivotTables3!$G1462*PivotTables3!$H1462</f>
        <v>6996.5999999999995</v>
      </c>
    </row>
    <row r="1463" spans="1:9" x14ac:dyDescent="0.2">
      <c r="A1463" t="s">
        <v>583</v>
      </c>
      <c r="B1463" t="s">
        <v>525</v>
      </c>
      <c r="C1463" t="s">
        <v>530</v>
      </c>
      <c r="D1463" t="s">
        <v>543</v>
      </c>
      <c r="E1463" s="52">
        <v>43819</v>
      </c>
      <c r="F1463" s="52">
        <v>43824</v>
      </c>
      <c r="G1463">
        <v>22.9</v>
      </c>
      <c r="H1463">
        <v>285.99</v>
      </c>
      <c r="I1463">
        <f>PivotTables3!$G1463*PivotTables3!$H1463</f>
        <v>6549.1709999999994</v>
      </c>
    </row>
    <row r="1464" spans="1:9" x14ac:dyDescent="0.2">
      <c r="A1464" t="s">
        <v>589</v>
      </c>
      <c r="B1464" t="s">
        <v>525</v>
      </c>
      <c r="C1464" t="s">
        <v>559</v>
      </c>
      <c r="D1464" t="s">
        <v>543</v>
      </c>
      <c r="E1464" s="52">
        <v>43517</v>
      </c>
      <c r="F1464" s="52">
        <v>43520</v>
      </c>
      <c r="G1464">
        <v>9.1999999999999993</v>
      </c>
      <c r="H1464">
        <v>285.99</v>
      </c>
      <c r="I1464">
        <f>PivotTables3!$G1464*PivotTables3!$H1464</f>
        <v>2631.1079999999997</v>
      </c>
    </row>
    <row r="1465" spans="1:9" x14ac:dyDescent="0.2">
      <c r="A1465" t="s">
        <v>581</v>
      </c>
      <c r="B1465" t="s">
        <v>529</v>
      </c>
      <c r="C1465" t="s">
        <v>553</v>
      </c>
      <c r="D1465" t="s">
        <v>538</v>
      </c>
      <c r="E1465" s="52">
        <v>43803</v>
      </c>
      <c r="F1465" s="52">
        <v>43804</v>
      </c>
      <c r="G1465">
        <v>13.2</v>
      </c>
      <c r="H1465">
        <v>295.19</v>
      </c>
      <c r="I1465">
        <f>PivotTables3!$G1465*PivotTables3!$H1465</f>
        <v>3896.5079999999998</v>
      </c>
    </row>
    <row r="1466" spans="1:9" x14ac:dyDescent="0.2">
      <c r="A1466" t="s">
        <v>539</v>
      </c>
      <c r="B1466" t="s">
        <v>525</v>
      </c>
      <c r="C1466" t="s">
        <v>548</v>
      </c>
      <c r="D1466" t="s">
        <v>566</v>
      </c>
      <c r="E1466" s="52">
        <v>43758</v>
      </c>
      <c r="F1466" s="52">
        <v>43763</v>
      </c>
      <c r="G1466">
        <v>17.2</v>
      </c>
      <c r="H1466">
        <v>325</v>
      </c>
      <c r="I1466">
        <f>PivotTables3!$G1466*PivotTables3!$H1466</f>
        <v>5590</v>
      </c>
    </row>
    <row r="1467" spans="1:9" x14ac:dyDescent="0.2">
      <c r="A1467" t="s">
        <v>556</v>
      </c>
      <c r="B1467" t="s">
        <v>529</v>
      </c>
      <c r="C1467" t="s">
        <v>526</v>
      </c>
      <c r="D1467" t="s">
        <v>531</v>
      </c>
      <c r="E1467" s="52">
        <v>43565</v>
      </c>
      <c r="F1467" s="52">
        <v>43565</v>
      </c>
      <c r="G1467">
        <v>24.4</v>
      </c>
      <c r="H1467">
        <v>299</v>
      </c>
      <c r="I1467">
        <f>PivotTables3!$G1467*PivotTables3!$H1467</f>
        <v>7295.5999999999995</v>
      </c>
    </row>
    <row r="1468" spans="1:9" x14ac:dyDescent="0.2">
      <c r="A1468" t="s">
        <v>601</v>
      </c>
      <c r="B1468" t="s">
        <v>536</v>
      </c>
      <c r="C1468" t="s">
        <v>548</v>
      </c>
      <c r="D1468" t="s">
        <v>531</v>
      </c>
      <c r="E1468" s="52">
        <v>43537</v>
      </c>
      <c r="F1468" s="52">
        <v>43540</v>
      </c>
      <c r="G1468">
        <v>25</v>
      </c>
      <c r="H1468">
        <v>299</v>
      </c>
      <c r="I1468">
        <f>PivotTables3!$G1468*PivotTables3!$H1468</f>
        <v>7475</v>
      </c>
    </row>
    <row r="1469" spans="1:9" x14ac:dyDescent="0.2">
      <c r="A1469" t="s">
        <v>602</v>
      </c>
      <c r="B1469" t="s">
        <v>536</v>
      </c>
      <c r="C1469" t="s">
        <v>562</v>
      </c>
      <c r="D1469" t="s">
        <v>527</v>
      </c>
      <c r="E1469" s="52">
        <v>43575</v>
      </c>
      <c r="F1469" s="52">
        <v>43580</v>
      </c>
      <c r="G1469">
        <v>12.1</v>
      </c>
      <c r="H1469">
        <v>99.99</v>
      </c>
      <c r="I1469">
        <f>PivotTables3!$G1469*PivotTables3!$H1469</f>
        <v>1209.8789999999999</v>
      </c>
    </row>
    <row r="1470" spans="1:9" x14ac:dyDescent="0.2">
      <c r="A1470" t="s">
        <v>550</v>
      </c>
      <c r="B1470" t="s">
        <v>536</v>
      </c>
      <c r="C1470" t="s">
        <v>551</v>
      </c>
      <c r="D1470" t="s">
        <v>541</v>
      </c>
      <c r="E1470" s="52">
        <v>43590</v>
      </c>
      <c r="F1470" s="52">
        <v>43596</v>
      </c>
      <c r="G1470">
        <v>13.9</v>
      </c>
      <c r="H1470">
        <v>134.99</v>
      </c>
      <c r="I1470">
        <f>PivotTables3!$G1470*PivotTables3!$H1470</f>
        <v>1876.3610000000001</v>
      </c>
    </row>
    <row r="1471" spans="1:9" x14ac:dyDescent="0.2">
      <c r="A1471" t="s">
        <v>579</v>
      </c>
      <c r="B1471" t="s">
        <v>525</v>
      </c>
      <c r="C1471" t="s">
        <v>537</v>
      </c>
      <c r="D1471" t="s">
        <v>534</v>
      </c>
      <c r="E1471" s="52">
        <v>43647</v>
      </c>
      <c r="F1471" s="52">
        <v>43652</v>
      </c>
      <c r="G1471">
        <v>14.3</v>
      </c>
      <c r="H1471">
        <v>349</v>
      </c>
      <c r="I1471">
        <f>PivotTables3!$G1471*PivotTables3!$H1471</f>
        <v>4990.7</v>
      </c>
    </row>
    <row r="1472" spans="1:9" x14ac:dyDescent="0.2">
      <c r="A1472" t="s">
        <v>579</v>
      </c>
      <c r="B1472" t="s">
        <v>536</v>
      </c>
      <c r="C1472" t="s">
        <v>559</v>
      </c>
      <c r="D1472" t="s">
        <v>538</v>
      </c>
      <c r="E1472" s="52">
        <v>43579</v>
      </c>
      <c r="F1472" s="52">
        <v>43585</v>
      </c>
      <c r="G1472">
        <v>23.8</v>
      </c>
      <c r="H1472">
        <v>295.19</v>
      </c>
      <c r="I1472">
        <f>PivotTables3!$G1472*PivotTables3!$H1472</f>
        <v>7025.5219999999999</v>
      </c>
    </row>
    <row r="1473" spans="1:9" x14ac:dyDescent="0.2">
      <c r="A1473" t="s">
        <v>552</v>
      </c>
      <c r="B1473" t="s">
        <v>529</v>
      </c>
      <c r="C1473" t="s">
        <v>553</v>
      </c>
      <c r="D1473" t="s">
        <v>557</v>
      </c>
      <c r="E1473" s="52">
        <v>43591</v>
      </c>
      <c r="F1473" s="52">
        <v>43597</v>
      </c>
      <c r="G1473">
        <v>17.600000000000001</v>
      </c>
      <c r="H1473">
        <v>329.25</v>
      </c>
      <c r="I1473">
        <f>PivotTables3!$G1473*PivotTables3!$H1473</f>
        <v>5794.8</v>
      </c>
    </row>
    <row r="1474" spans="1:9" x14ac:dyDescent="0.2">
      <c r="A1474" t="s">
        <v>618</v>
      </c>
      <c r="B1474" t="s">
        <v>533</v>
      </c>
      <c r="C1474" t="s">
        <v>551</v>
      </c>
      <c r="D1474" t="s">
        <v>557</v>
      </c>
      <c r="E1474" s="52">
        <v>43597</v>
      </c>
      <c r="F1474" s="52">
        <v>43599</v>
      </c>
      <c r="G1474">
        <v>18.8</v>
      </c>
      <c r="H1474">
        <v>329.25</v>
      </c>
      <c r="I1474">
        <f>PivotTables3!$G1474*PivotTables3!$H1474</f>
        <v>6189.9000000000005</v>
      </c>
    </row>
    <row r="1475" spans="1:9" x14ac:dyDescent="0.2">
      <c r="A1475" t="s">
        <v>586</v>
      </c>
      <c r="B1475" t="s">
        <v>533</v>
      </c>
      <c r="C1475" t="s">
        <v>551</v>
      </c>
      <c r="D1475" t="s">
        <v>549</v>
      </c>
      <c r="E1475" s="52">
        <v>43664</v>
      </c>
      <c r="F1475" s="52">
        <v>43668</v>
      </c>
      <c r="G1475">
        <v>7.4</v>
      </c>
      <c r="H1475">
        <v>154.94999999999999</v>
      </c>
      <c r="I1475">
        <f>PivotTables3!$G1475*PivotTables3!$H1475</f>
        <v>1146.6299999999999</v>
      </c>
    </row>
    <row r="1476" spans="1:9" x14ac:dyDescent="0.2">
      <c r="A1476" t="s">
        <v>582</v>
      </c>
      <c r="B1476" t="s">
        <v>533</v>
      </c>
      <c r="C1476" t="s">
        <v>537</v>
      </c>
      <c r="D1476" t="s">
        <v>534</v>
      </c>
      <c r="E1476" s="52">
        <v>43679</v>
      </c>
      <c r="F1476" s="52">
        <v>43680</v>
      </c>
      <c r="G1476">
        <v>12.1</v>
      </c>
      <c r="H1476">
        <v>349</v>
      </c>
      <c r="I1476">
        <f>PivotTables3!$G1476*PivotTables3!$H1476</f>
        <v>4222.8999999999996</v>
      </c>
    </row>
    <row r="1477" spans="1:9" x14ac:dyDescent="0.2">
      <c r="A1477" t="s">
        <v>539</v>
      </c>
      <c r="B1477" t="s">
        <v>533</v>
      </c>
      <c r="C1477" t="s">
        <v>548</v>
      </c>
      <c r="D1477" t="s">
        <v>538</v>
      </c>
      <c r="E1477" s="52">
        <v>43747</v>
      </c>
      <c r="F1477" s="52">
        <v>43749</v>
      </c>
      <c r="G1477">
        <v>14.8</v>
      </c>
      <c r="H1477">
        <v>295.19</v>
      </c>
      <c r="I1477">
        <f>PivotTables3!$G1477*PivotTables3!$H1477</f>
        <v>4368.8119999999999</v>
      </c>
    </row>
    <row r="1478" spans="1:9" x14ac:dyDescent="0.2">
      <c r="A1478" t="s">
        <v>615</v>
      </c>
      <c r="B1478" t="s">
        <v>529</v>
      </c>
      <c r="C1478" t="s">
        <v>530</v>
      </c>
      <c r="D1478" t="s">
        <v>543</v>
      </c>
      <c r="E1478" s="52">
        <v>43613</v>
      </c>
      <c r="F1478" s="52">
        <v>43613</v>
      </c>
      <c r="G1478">
        <v>13.1</v>
      </c>
      <c r="H1478">
        <v>285.99</v>
      </c>
      <c r="I1478">
        <f>PivotTables3!$G1478*PivotTables3!$H1478</f>
        <v>3746.4690000000001</v>
      </c>
    </row>
    <row r="1479" spans="1:9" x14ac:dyDescent="0.2">
      <c r="A1479" t="s">
        <v>609</v>
      </c>
      <c r="B1479" t="s">
        <v>540</v>
      </c>
      <c r="C1479" t="s">
        <v>551</v>
      </c>
      <c r="D1479" t="s">
        <v>538</v>
      </c>
      <c r="E1479" s="52">
        <v>43514</v>
      </c>
      <c r="F1479" s="52">
        <v>43518</v>
      </c>
      <c r="G1479">
        <v>13.9</v>
      </c>
      <c r="H1479">
        <v>295.19</v>
      </c>
      <c r="I1479">
        <f>PivotTables3!$G1479*PivotTables3!$H1479</f>
        <v>4103.1409999999996</v>
      </c>
    </row>
    <row r="1480" spans="1:9" x14ac:dyDescent="0.2">
      <c r="A1480" t="s">
        <v>599</v>
      </c>
      <c r="B1480" t="s">
        <v>533</v>
      </c>
      <c r="C1480" t="s">
        <v>553</v>
      </c>
      <c r="D1480" t="s">
        <v>557</v>
      </c>
      <c r="E1480" s="52">
        <v>43561</v>
      </c>
      <c r="F1480" s="52">
        <v>43562</v>
      </c>
      <c r="G1480">
        <v>12.8</v>
      </c>
      <c r="H1480">
        <v>329.25</v>
      </c>
      <c r="I1480">
        <f>PivotTables3!$G1480*PivotTables3!$H1480</f>
        <v>4214.4000000000005</v>
      </c>
    </row>
    <row r="1481" spans="1:9" x14ac:dyDescent="0.2">
      <c r="A1481" t="s">
        <v>603</v>
      </c>
      <c r="B1481" t="s">
        <v>536</v>
      </c>
      <c r="C1481" t="s">
        <v>536</v>
      </c>
      <c r="D1481" t="s">
        <v>557</v>
      </c>
      <c r="E1481" s="52">
        <v>43730</v>
      </c>
      <c r="F1481" s="52">
        <v>43730</v>
      </c>
      <c r="G1481">
        <v>5.8</v>
      </c>
      <c r="H1481">
        <v>329.25</v>
      </c>
      <c r="I1481">
        <f>PivotTables3!$G1481*PivotTables3!$H1481</f>
        <v>1909.6499999999999</v>
      </c>
    </row>
    <row r="1482" spans="1:9" x14ac:dyDescent="0.2">
      <c r="A1482" t="s">
        <v>591</v>
      </c>
      <c r="B1482" t="s">
        <v>529</v>
      </c>
      <c r="C1482" t="s">
        <v>530</v>
      </c>
      <c r="D1482" t="s">
        <v>531</v>
      </c>
      <c r="E1482" s="52">
        <v>43666</v>
      </c>
      <c r="F1482" s="52">
        <v>43666</v>
      </c>
      <c r="G1482">
        <v>23.3</v>
      </c>
      <c r="H1482">
        <v>299</v>
      </c>
      <c r="I1482">
        <f>PivotTables3!$G1482*PivotTables3!$H1482</f>
        <v>6966.7</v>
      </c>
    </row>
    <row r="1483" spans="1:9" x14ac:dyDescent="0.2">
      <c r="A1483" t="s">
        <v>564</v>
      </c>
      <c r="B1483" t="s">
        <v>529</v>
      </c>
      <c r="C1483" t="s">
        <v>530</v>
      </c>
      <c r="D1483" t="s">
        <v>543</v>
      </c>
      <c r="E1483" s="52">
        <v>43731</v>
      </c>
      <c r="F1483" s="52">
        <v>43731</v>
      </c>
      <c r="G1483">
        <v>22.6</v>
      </c>
      <c r="H1483">
        <v>285.99</v>
      </c>
      <c r="I1483">
        <f>PivotTables3!$G1483*PivotTables3!$H1483</f>
        <v>6463.3740000000007</v>
      </c>
    </row>
    <row r="1484" spans="1:9" x14ac:dyDescent="0.2">
      <c r="A1484" t="s">
        <v>600</v>
      </c>
      <c r="B1484" t="s">
        <v>533</v>
      </c>
      <c r="C1484" t="s">
        <v>559</v>
      </c>
      <c r="D1484" t="s">
        <v>566</v>
      </c>
      <c r="E1484" s="52">
        <v>43596</v>
      </c>
      <c r="F1484" s="52">
        <v>43597</v>
      </c>
      <c r="G1484">
        <v>12.7</v>
      </c>
      <c r="H1484">
        <v>325</v>
      </c>
      <c r="I1484">
        <f>PivotTables3!$G1484*PivotTables3!$H1484</f>
        <v>4127.5</v>
      </c>
    </row>
    <row r="1485" spans="1:9" x14ac:dyDescent="0.2">
      <c r="A1485" t="s">
        <v>542</v>
      </c>
      <c r="B1485" t="s">
        <v>525</v>
      </c>
      <c r="C1485" t="s">
        <v>562</v>
      </c>
      <c r="D1485" t="s">
        <v>541</v>
      </c>
      <c r="E1485" s="52">
        <v>43544</v>
      </c>
      <c r="F1485" s="52">
        <v>43549</v>
      </c>
      <c r="G1485">
        <v>17.8</v>
      </c>
      <c r="H1485">
        <v>134.99</v>
      </c>
      <c r="I1485">
        <f>PivotTables3!$G1485*PivotTables3!$H1485</f>
        <v>2402.8220000000001</v>
      </c>
    </row>
    <row r="1486" spans="1:9" x14ac:dyDescent="0.2">
      <c r="A1486" t="s">
        <v>620</v>
      </c>
      <c r="B1486" t="s">
        <v>533</v>
      </c>
      <c r="C1486" t="s">
        <v>530</v>
      </c>
      <c r="D1486" t="s">
        <v>541</v>
      </c>
      <c r="E1486" s="52">
        <v>43596</v>
      </c>
      <c r="F1486" s="52">
        <v>43599</v>
      </c>
      <c r="G1486">
        <v>9.8000000000000007</v>
      </c>
      <c r="H1486">
        <v>134.99</v>
      </c>
      <c r="I1486">
        <f>PivotTables3!$G1486*PivotTables3!$H1486</f>
        <v>1322.9020000000003</v>
      </c>
    </row>
    <row r="1487" spans="1:9" x14ac:dyDescent="0.2">
      <c r="A1487" t="s">
        <v>620</v>
      </c>
      <c r="B1487" t="s">
        <v>525</v>
      </c>
      <c r="C1487" t="s">
        <v>551</v>
      </c>
      <c r="D1487" t="s">
        <v>534</v>
      </c>
      <c r="E1487" s="52">
        <v>43745</v>
      </c>
      <c r="F1487" s="52">
        <v>43745</v>
      </c>
      <c r="G1487">
        <v>19.399999999999999</v>
      </c>
      <c r="H1487">
        <v>349</v>
      </c>
      <c r="I1487">
        <f>PivotTables3!$G1487*PivotTables3!$H1487</f>
        <v>6770.5999999999995</v>
      </c>
    </row>
    <row r="1488" spans="1:9" x14ac:dyDescent="0.2">
      <c r="A1488" t="s">
        <v>576</v>
      </c>
      <c r="B1488" t="s">
        <v>525</v>
      </c>
      <c r="C1488" t="s">
        <v>551</v>
      </c>
      <c r="D1488" t="s">
        <v>543</v>
      </c>
      <c r="E1488" s="52">
        <v>43672</v>
      </c>
      <c r="F1488" s="52">
        <v>43678</v>
      </c>
      <c r="G1488">
        <v>11.7</v>
      </c>
      <c r="H1488">
        <v>285.99</v>
      </c>
      <c r="I1488">
        <f>PivotTables3!$G1488*PivotTables3!$H1488</f>
        <v>3346.0830000000001</v>
      </c>
    </row>
    <row r="1489" spans="1:9" x14ac:dyDescent="0.2">
      <c r="A1489" t="s">
        <v>564</v>
      </c>
      <c r="B1489" t="s">
        <v>536</v>
      </c>
      <c r="C1489" t="s">
        <v>530</v>
      </c>
      <c r="D1489" t="s">
        <v>534</v>
      </c>
      <c r="E1489" s="52">
        <v>43612</v>
      </c>
      <c r="F1489" s="52">
        <v>43616</v>
      </c>
      <c r="G1489">
        <v>7.8</v>
      </c>
      <c r="H1489">
        <v>349</v>
      </c>
      <c r="I1489">
        <f>PivotTables3!$G1489*PivotTables3!$H1489</f>
        <v>2722.2</v>
      </c>
    </row>
    <row r="1490" spans="1:9" x14ac:dyDescent="0.2">
      <c r="A1490" t="s">
        <v>593</v>
      </c>
      <c r="B1490" t="s">
        <v>533</v>
      </c>
      <c r="C1490" t="s">
        <v>536</v>
      </c>
      <c r="D1490" t="s">
        <v>538</v>
      </c>
      <c r="E1490" s="52">
        <v>43698</v>
      </c>
      <c r="F1490" s="52">
        <v>43700</v>
      </c>
      <c r="G1490">
        <v>8.1</v>
      </c>
      <c r="H1490">
        <v>295.19</v>
      </c>
      <c r="I1490">
        <f>PivotTables3!$G1490*PivotTables3!$H1490</f>
        <v>2391.0389999999998</v>
      </c>
    </row>
    <row r="1491" spans="1:9" x14ac:dyDescent="0.2">
      <c r="A1491" t="s">
        <v>612</v>
      </c>
      <c r="B1491" t="s">
        <v>536</v>
      </c>
      <c r="C1491" t="s">
        <v>536</v>
      </c>
      <c r="D1491" t="s">
        <v>531</v>
      </c>
      <c r="E1491" s="52">
        <v>43671</v>
      </c>
      <c r="F1491" s="52">
        <v>43672</v>
      </c>
      <c r="G1491">
        <v>21.5</v>
      </c>
      <c r="H1491">
        <v>299</v>
      </c>
      <c r="I1491">
        <f>PivotTables3!$G1491*PivotTables3!$H1491</f>
        <v>6428.5</v>
      </c>
    </row>
    <row r="1492" spans="1:9" x14ac:dyDescent="0.2">
      <c r="A1492" t="s">
        <v>583</v>
      </c>
      <c r="B1492" t="s">
        <v>529</v>
      </c>
      <c r="C1492" t="s">
        <v>530</v>
      </c>
      <c r="D1492" t="s">
        <v>527</v>
      </c>
      <c r="E1492" s="52">
        <v>43799</v>
      </c>
      <c r="F1492" s="52">
        <v>43805</v>
      </c>
      <c r="G1492">
        <v>19.3</v>
      </c>
      <c r="H1492">
        <v>99.99</v>
      </c>
      <c r="I1492">
        <f>PivotTables3!$G1492*PivotTables3!$H1492</f>
        <v>1929.807</v>
      </c>
    </row>
    <row r="1493" spans="1:9" x14ac:dyDescent="0.2">
      <c r="A1493" t="s">
        <v>602</v>
      </c>
      <c r="B1493" t="s">
        <v>525</v>
      </c>
      <c r="C1493" t="s">
        <v>559</v>
      </c>
      <c r="D1493" t="s">
        <v>527</v>
      </c>
      <c r="E1493" s="52">
        <v>43779</v>
      </c>
      <c r="F1493" s="52">
        <v>43784</v>
      </c>
      <c r="G1493">
        <v>20.7</v>
      </c>
      <c r="H1493">
        <v>99.99</v>
      </c>
      <c r="I1493">
        <f>PivotTables3!$G1493*PivotTables3!$H1493</f>
        <v>2069.7929999999997</v>
      </c>
    </row>
    <row r="1494" spans="1:9" x14ac:dyDescent="0.2">
      <c r="A1494" t="s">
        <v>611</v>
      </c>
      <c r="B1494" t="s">
        <v>536</v>
      </c>
      <c r="C1494" t="s">
        <v>562</v>
      </c>
      <c r="D1494" t="s">
        <v>531</v>
      </c>
      <c r="E1494" s="52">
        <v>43643</v>
      </c>
      <c r="F1494" s="52">
        <v>43648</v>
      </c>
      <c r="G1494">
        <v>18.399999999999999</v>
      </c>
      <c r="H1494">
        <v>299</v>
      </c>
      <c r="I1494">
        <f>PivotTables3!$G1494*PivotTables3!$H1494</f>
        <v>5501.5999999999995</v>
      </c>
    </row>
    <row r="1495" spans="1:9" x14ac:dyDescent="0.2">
      <c r="A1495" t="s">
        <v>602</v>
      </c>
      <c r="B1495" t="s">
        <v>529</v>
      </c>
      <c r="C1495" t="s">
        <v>548</v>
      </c>
      <c r="D1495" t="s">
        <v>538</v>
      </c>
      <c r="E1495" s="52">
        <v>43708</v>
      </c>
      <c r="F1495" s="52">
        <v>43714</v>
      </c>
      <c r="G1495">
        <v>8.8000000000000007</v>
      </c>
      <c r="H1495">
        <v>295.19</v>
      </c>
      <c r="I1495">
        <f>PivotTables3!$G1495*PivotTables3!$H1495</f>
        <v>2597.672</v>
      </c>
    </row>
    <row r="1496" spans="1:9" x14ac:dyDescent="0.2">
      <c r="A1496" t="s">
        <v>558</v>
      </c>
      <c r="B1496" t="s">
        <v>536</v>
      </c>
      <c r="C1496" t="s">
        <v>551</v>
      </c>
      <c r="D1496" t="s">
        <v>534</v>
      </c>
      <c r="E1496" s="52">
        <v>43605</v>
      </c>
      <c r="F1496" s="52">
        <v>43611</v>
      </c>
      <c r="G1496">
        <v>21.7</v>
      </c>
      <c r="H1496">
        <v>349</v>
      </c>
      <c r="I1496">
        <f>PivotTables3!$G1496*PivotTables3!$H1496</f>
        <v>7573.3</v>
      </c>
    </row>
    <row r="1497" spans="1:9" x14ac:dyDescent="0.2">
      <c r="A1497" t="s">
        <v>617</v>
      </c>
      <c r="B1497" t="s">
        <v>529</v>
      </c>
      <c r="C1497" t="s">
        <v>526</v>
      </c>
      <c r="D1497" t="s">
        <v>531</v>
      </c>
      <c r="E1497" s="52">
        <v>43615</v>
      </c>
      <c r="F1497" s="52">
        <v>43620</v>
      </c>
      <c r="G1497">
        <v>19.2</v>
      </c>
      <c r="H1497">
        <v>299</v>
      </c>
      <c r="I1497">
        <f>PivotTables3!$G1497*PivotTables3!$H1497</f>
        <v>5740.8</v>
      </c>
    </row>
    <row r="1498" spans="1:9" x14ac:dyDescent="0.2">
      <c r="A1498" t="s">
        <v>600</v>
      </c>
      <c r="B1498" t="s">
        <v>536</v>
      </c>
      <c r="C1498" t="s">
        <v>526</v>
      </c>
      <c r="D1498" t="s">
        <v>566</v>
      </c>
      <c r="E1498" s="52">
        <v>43627</v>
      </c>
      <c r="F1498" s="52">
        <v>43627</v>
      </c>
      <c r="G1498">
        <v>15.9</v>
      </c>
      <c r="H1498">
        <v>325</v>
      </c>
      <c r="I1498">
        <f>PivotTables3!$G1498*PivotTables3!$H1498</f>
        <v>5167.5</v>
      </c>
    </row>
    <row r="1499" spans="1:9" x14ac:dyDescent="0.2">
      <c r="A1499" t="s">
        <v>581</v>
      </c>
      <c r="B1499" t="s">
        <v>533</v>
      </c>
      <c r="C1499" t="s">
        <v>530</v>
      </c>
      <c r="D1499" t="s">
        <v>531</v>
      </c>
      <c r="E1499" s="52">
        <v>43552</v>
      </c>
      <c r="F1499" s="52">
        <v>43553</v>
      </c>
      <c r="G1499">
        <v>22.5</v>
      </c>
      <c r="H1499">
        <v>299</v>
      </c>
      <c r="I1499">
        <f>PivotTables3!$G1499*PivotTables3!$H1499</f>
        <v>6727.5</v>
      </c>
    </row>
    <row r="1500" spans="1:9" x14ac:dyDescent="0.2">
      <c r="A1500" t="s">
        <v>574</v>
      </c>
      <c r="B1500" t="s">
        <v>536</v>
      </c>
      <c r="C1500" t="s">
        <v>536</v>
      </c>
      <c r="D1500" t="s">
        <v>557</v>
      </c>
      <c r="E1500" s="52">
        <v>43573</v>
      </c>
      <c r="F1500" s="52">
        <v>43577</v>
      </c>
      <c r="G1500">
        <v>20.9</v>
      </c>
      <c r="H1500">
        <v>329.25</v>
      </c>
      <c r="I1500">
        <f>PivotTables3!$G1500*PivotTables3!$H1500</f>
        <v>6881.3249999999998</v>
      </c>
    </row>
    <row r="1501" spans="1:9" x14ac:dyDescent="0.2">
      <c r="A1501" t="s">
        <v>595</v>
      </c>
      <c r="B1501" t="s">
        <v>529</v>
      </c>
      <c r="C1501" t="s">
        <v>553</v>
      </c>
      <c r="D1501" t="s">
        <v>557</v>
      </c>
      <c r="E1501" s="52">
        <v>43541</v>
      </c>
      <c r="F1501" s="52">
        <v>43542</v>
      </c>
      <c r="G1501">
        <v>9.1999999999999993</v>
      </c>
      <c r="H1501">
        <v>329.25</v>
      </c>
      <c r="I1501">
        <f>PivotTables3!$G1501*PivotTables3!$H1501</f>
        <v>3029.1</v>
      </c>
    </row>
    <row r="1502" spans="1:9" x14ac:dyDescent="0.2">
      <c r="A1502" t="s">
        <v>524</v>
      </c>
      <c r="B1502" t="s">
        <v>536</v>
      </c>
      <c r="C1502" t="s">
        <v>551</v>
      </c>
      <c r="D1502" t="s">
        <v>538</v>
      </c>
      <c r="E1502" s="52">
        <v>43700</v>
      </c>
      <c r="F1502" s="52">
        <v>43703</v>
      </c>
      <c r="G1502">
        <v>7.1</v>
      </c>
      <c r="H1502">
        <v>295.19</v>
      </c>
      <c r="I1502">
        <f>PivotTables3!$G1502*PivotTables3!$H1502</f>
        <v>2095.8489999999997</v>
      </c>
    </row>
    <row r="1503" spans="1:9" x14ac:dyDescent="0.2">
      <c r="A1503" t="s">
        <v>608</v>
      </c>
      <c r="B1503" t="s">
        <v>525</v>
      </c>
      <c r="C1503" t="s">
        <v>536</v>
      </c>
      <c r="D1503" t="s">
        <v>538</v>
      </c>
      <c r="E1503" s="52">
        <v>43757</v>
      </c>
      <c r="F1503" s="52">
        <v>43758</v>
      </c>
      <c r="G1503">
        <v>6.7</v>
      </c>
      <c r="H1503">
        <v>295.19</v>
      </c>
      <c r="I1503">
        <f>PivotTables3!$G1503*PivotTables3!$H1503</f>
        <v>1977.7730000000001</v>
      </c>
    </row>
    <row r="1504" spans="1:9" x14ac:dyDescent="0.2">
      <c r="A1504" t="s">
        <v>577</v>
      </c>
      <c r="B1504" t="s">
        <v>536</v>
      </c>
      <c r="C1504" t="s">
        <v>553</v>
      </c>
      <c r="D1504" t="s">
        <v>527</v>
      </c>
      <c r="E1504" s="52">
        <v>43727</v>
      </c>
      <c r="F1504" s="52">
        <v>43727</v>
      </c>
      <c r="G1504">
        <v>10.199999999999999</v>
      </c>
      <c r="H1504">
        <v>99.99</v>
      </c>
      <c r="I1504">
        <f>PivotTables3!$G1504*PivotTables3!$H1504</f>
        <v>1019.8979999999999</v>
      </c>
    </row>
    <row r="1505" spans="1:9" x14ac:dyDescent="0.2">
      <c r="A1505" t="s">
        <v>594</v>
      </c>
      <c r="B1505" t="s">
        <v>536</v>
      </c>
      <c r="C1505" t="s">
        <v>551</v>
      </c>
      <c r="D1505" t="s">
        <v>541</v>
      </c>
      <c r="E1505" s="52">
        <v>43536</v>
      </c>
      <c r="F1505" s="52">
        <v>43540</v>
      </c>
      <c r="G1505">
        <v>11.7</v>
      </c>
      <c r="H1505">
        <v>134.99</v>
      </c>
      <c r="I1505">
        <f>PivotTables3!$G1505*PivotTables3!$H1505</f>
        <v>1579.383</v>
      </c>
    </row>
    <row r="1506" spans="1:9" x14ac:dyDescent="0.2">
      <c r="A1506" t="s">
        <v>591</v>
      </c>
      <c r="B1506" t="s">
        <v>533</v>
      </c>
      <c r="C1506" t="s">
        <v>559</v>
      </c>
      <c r="D1506" t="s">
        <v>566</v>
      </c>
      <c r="E1506" s="52">
        <v>43817</v>
      </c>
      <c r="F1506" s="52">
        <v>43820</v>
      </c>
      <c r="G1506">
        <v>12.8</v>
      </c>
      <c r="H1506">
        <v>325</v>
      </c>
      <c r="I1506">
        <f>PivotTables3!$G1506*PivotTables3!$H1506</f>
        <v>4160</v>
      </c>
    </row>
    <row r="1507" spans="1:9" x14ac:dyDescent="0.2">
      <c r="A1507" t="s">
        <v>608</v>
      </c>
      <c r="B1507" t="s">
        <v>536</v>
      </c>
      <c r="C1507" t="s">
        <v>537</v>
      </c>
      <c r="D1507" t="s">
        <v>534</v>
      </c>
      <c r="E1507" s="52">
        <v>43556</v>
      </c>
      <c r="F1507" s="52">
        <v>43562</v>
      </c>
      <c r="G1507">
        <v>6.9</v>
      </c>
      <c r="H1507">
        <v>349</v>
      </c>
      <c r="I1507">
        <f>PivotTables3!$G1507*PivotTables3!$H1507</f>
        <v>2408.1</v>
      </c>
    </row>
    <row r="1508" spans="1:9" x14ac:dyDescent="0.2">
      <c r="A1508" t="s">
        <v>571</v>
      </c>
      <c r="B1508" t="s">
        <v>536</v>
      </c>
      <c r="C1508" t="s">
        <v>551</v>
      </c>
      <c r="D1508" t="s">
        <v>543</v>
      </c>
      <c r="E1508" s="52">
        <v>43551</v>
      </c>
      <c r="F1508" s="52">
        <v>43557</v>
      </c>
      <c r="G1508">
        <v>8.9</v>
      </c>
      <c r="H1508">
        <v>285.99</v>
      </c>
      <c r="I1508">
        <f>PivotTables3!$G1508*PivotTables3!$H1508</f>
        <v>2545.3110000000001</v>
      </c>
    </row>
    <row r="1509" spans="1:9" x14ac:dyDescent="0.2">
      <c r="A1509" t="s">
        <v>618</v>
      </c>
      <c r="B1509" t="s">
        <v>529</v>
      </c>
      <c r="C1509" t="s">
        <v>548</v>
      </c>
      <c r="D1509" t="s">
        <v>538</v>
      </c>
      <c r="E1509" s="52">
        <v>43751</v>
      </c>
      <c r="F1509" s="52">
        <v>43756</v>
      </c>
      <c r="G1509">
        <v>8</v>
      </c>
      <c r="H1509">
        <v>295.19</v>
      </c>
      <c r="I1509">
        <f>PivotTables3!$G1509*PivotTables3!$H1509</f>
        <v>2361.52</v>
      </c>
    </row>
    <row r="1510" spans="1:9" x14ac:dyDescent="0.2">
      <c r="A1510" t="s">
        <v>532</v>
      </c>
      <c r="B1510" t="s">
        <v>540</v>
      </c>
      <c r="C1510" t="s">
        <v>536</v>
      </c>
      <c r="D1510" t="s">
        <v>527</v>
      </c>
      <c r="E1510" s="52">
        <v>43695</v>
      </c>
      <c r="F1510" s="52">
        <v>43695</v>
      </c>
      <c r="G1510">
        <v>15.7</v>
      </c>
      <c r="H1510">
        <v>99.99</v>
      </c>
      <c r="I1510">
        <f>PivotTables3!$G1510*PivotTables3!$H1510</f>
        <v>1569.8429999999998</v>
      </c>
    </row>
    <row r="1511" spans="1:9" x14ac:dyDescent="0.2">
      <c r="A1511" t="s">
        <v>594</v>
      </c>
      <c r="B1511" t="s">
        <v>529</v>
      </c>
      <c r="C1511" t="s">
        <v>526</v>
      </c>
      <c r="D1511" t="s">
        <v>549</v>
      </c>
      <c r="E1511" s="52">
        <v>43800</v>
      </c>
      <c r="F1511" s="52">
        <v>43805</v>
      </c>
      <c r="G1511">
        <v>8.6</v>
      </c>
      <c r="H1511">
        <v>154.94999999999999</v>
      </c>
      <c r="I1511">
        <f>PivotTables3!$G1511*PivotTables3!$H1511</f>
        <v>1332.57</v>
      </c>
    </row>
    <row r="1512" spans="1:9" x14ac:dyDescent="0.2">
      <c r="A1512" t="s">
        <v>577</v>
      </c>
      <c r="B1512" t="s">
        <v>536</v>
      </c>
      <c r="C1512" t="s">
        <v>537</v>
      </c>
      <c r="D1512" t="s">
        <v>557</v>
      </c>
      <c r="E1512" s="52">
        <v>43561</v>
      </c>
      <c r="F1512" s="52">
        <v>43561</v>
      </c>
      <c r="G1512">
        <v>18.2</v>
      </c>
      <c r="H1512">
        <v>329.25</v>
      </c>
      <c r="I1512">
        <f>PivotTables3!$G1512*PivotTables3!$H1512</f>
        <v>5992.3499999999995</v>
      </c>
    </row>
    <row r="1513" spans="1:9" x14ac:dyDescent="0.2">
      <c r="A1513" t="s">
        <v>535</v>
      </c>
      <c r="B1513" t="s">
        <v>533</v>
      </c>
      <c r="C1513" t="s">
        <v>551</v>
      </c>
      <c r="D1513" t="s">
        <v>557</v>
      </c>
      <c r="E1513" s="52">
        <v>43799</v>
      </c>
      <c r="F1513" s="52">
        <v>43804</v>
      </c>
      <c r="G1513">
        <v>8.3000000000000007</v>
      </c>
      <c r="H1513">
        <v>329.25</v>
      </c>
      <c r="I1513">
        <f>PivotTables3!$G1513*PivotTables3!$H1513</f>
        <v>2732.7750000000001</v>
      </c>
    </row>
    <row r="1514" spans="1:9" x14ac:dyDescent="0.2">
      <c r="A1514" t="s">
        <v>573</v>
      </c>
      <c r="B1514" t="s">
        <v>525</v>
      </c>
      <c r="C1514" t="s">
        <v>536</v>
      </c>
      <c r="D1514" t="s">
        <v>538</v>
      </c>
      <c r="E1514" s="52">
        <v>43661</v>
      </c>
      <c r="F1514" s="52">
        <v>43664</v>
      </c>
      <c r="G1514">
        <v>17.5</v>
      </c>
      <c r="H1514">
        <v>295.19</v>
      </c>
      <c r="I1514">
        <f>PivotTables3!$G1514*PivotTables3!$H1514</f>
        <v>5165.8249999999998</v>
      </c>
    </row>
    <row r="1515" spans="1:9" x14ac:dyDescent="0.2">
      <c r="A1515" t="s">
        <v>539</v>
      </c>
      <c r="B1515" t="s">
        <v>525</v>
      </c>
      <c r="C1515" t="s">
        <v>562</v>
      </c>
      <c r="D1515" t="s">
        <v>534</v>
      </c>
      <c r="E1515" s="52">
        <v>43695</v>
      </c>
      <c r="F1515" s="52">
        <v>43700</v>
      </c>
      <c r="G1515">
        <v>20.2</v>
      </c>
      <c r="H1515">
        <v>349</v>
      </c>
      <c r="I1515">
        <f>PivotTables3!$G1515*PivotTables3!$H1515</f>
        <v>7049.8</v>
      </c>
    </row>
    <row r="1516" spans="1:9" x14ac:dyDescent="0.2">
      <c r="A1516" t="s">
        <v>620</v>
      </c>
      <c r="B1516" t="s">
        <v>533</v>
      </c>
      <c r="C1516" t="s">
        <v>553</v>
      </c>
      <c r="D1516" t="s">
        <v>543</v>
      </c>
      <c r="E1516" s="52">
        <v>43543</v>
      </c>
      <c r="F1516" s="52">
        <v>43546</v>
      </c>
      <c r="G1516">
        <v>19.899999999999999</v>
      </c>
      <c r="H1516">
        <v>285.99</v>
      </c>
      <c r="I1516">
        <f>PivotTables3!$G1516*PivotTables3!$H1516</f>
        <v>5691.201</v>
      </c>
    </row>
    <row r="1517" spans="1:9" x14ac:dyDescent="0.2">
      <c r="A1517" t="s">
        <v>581</v>
      </c>
      <c r="B1517" t="s">
        <v>533</v>
      </c>
      <c r="C1517" t="s">
        <v>526</v>
      </c>
      <c r="D1517" t="s">
        <v>541</v>
      </c>
      <c r="E1517" s="52">
        <v>43600</v>
      </c>
      <c r="F1517" s="52">
        <v>43606</v>
      </c>
      <c r="G1517">
        <v>7</v>
      </c>
      <c r="H1517">
        <v>134.99</v>
      </c>
      <c r="I1517">
        <f>PivotTables3!$G1517*PivotTables3!$H1517</f>
        <v>944.93000000000006</v>
      </c>
    </row>
    <row r="1518" spans="1:9" x14ac:dyDescent="0.2">
      <c r="A1518" t="s">
        <v>621</v>
      </c>
      <c r="B1518" t="s">
        <v>533</v>
      </c>
      <c r="C1518" t="s">
        <v>562</v>
      </c>
      <c r="D1518" t="s">
        <v>541</v>
      </c>
      <c r="E1518" s="52">
        <v>43534</v>
      </c>
      <c r="F1518" s="52">
        <v>43539</v>
      </c>
      <c r="G1518">
        <v>10.199999999999999</v>
      </c>
      <c r="H1518">
        <v>134.99</v>
      </c>
      <c r="I1518">
        <f>PivotTables3!$G1518*PivotTables3!$H1518</f>
        <v>1376.8979999999999</v>
      </c>
    </row>
    <row r="1519" spans="1:9" x14ac:dyDescent="0.2">
      <c r="A1519" t="s">
        <v>583</v>
      </c>
      <c r="B1519" t="s">
        <v>540</v>
      </c>
      <c r="C1519" t="s">
        <v>562</v>
      </c>
      <c r="D1519" t="s">
        <v>566</v>
      </c>
      <c r="E1519" s="52">
        <v>43753</v>
      </c>
      <c r="F1519" s="52">
        <v>43759</v>
      </c>
      <c r="G1519">
        <v>15.6</v>
      </c>
      <c r="H1519">
        <v>325</v>
      </c>
      <c r="I1519">
        <f>PivotTables3!$G1519*PivotTables3!$H1519</f>
        <v>5070</v>
      </c>
    </row>
    <row r="1520" spans="1:9" x14ac:dyDescent="0.2">
      <c r="A1520" t="s">
        <v>535</v>
      </c>
      <c r="B1520" t="s">
        <v>540</v>
      </c>
      <c r="C1520" t="s">
        <v>530</v>
      </c>
      <c r="D1520" t="s">
        <v>549</v>
      </c>
      <c r="E1520" s="52">
        <v>43497</v>
      </c>
      <c r="F1520" s="52">
        <v>43500</v>
      </c>
      <c r="G1520">
        <v>7</v>
      </c>
      <c r="H1520">
        <v>154.94999999999999</v>
      </c>
      <c r="I1520">
        <f>PivotTables3!$G1520*PivotTables3!$H1520</f>
        <v>1084.6499999999999</v>
      </c>
    </row>
    <row r="1521" spans="1:9" x14ac:dyDescent="0.2">
      <c r="A1521" t="s">
        <v>575</v>
      </c>
      <c r="B1521" t="s">
        <v>536</v>
      </c>
      <c r="C1521" t="s">
        <v>551</v>
      </c>
      <c r="D1521" t="s">
        <v>534</v>
      </c>
      <c r="E1521" s="52">
        <v>43691</v>
      </c>
      <c r="F1521" s="52">
        <v>43695</v>
      </c>
      <c r="G1521">
        <v>12.2</v>
      </c>
      <c r="H1521">
        <v>349</v>
      </c>
      <c r="I1521">
        <f>PivotTables3!$G1521*PivotTables3!$H1521</f>
        <v>4257.8</v>
      </c>
    </row>
    <row r="1522" spans="1:9" x14ac:dyDescent="0.2">
      <c r="A1522" t="s">
        <v>550</v>
      </c>
      <c r="B1522" t="s">
        <v>525</v>
      </c>
      <c r="C1522" t="s">
        <v>551</v>
      </c>
      <c r="D1522" t="s">
        <v>543</v>
      </c>
      <c r="E1522" s="52">
        <v>43578</v>
      </c>
      <c r="F1522" s="52">
        <v>43584</v>
      </c>
      <c r="G1522">
        <v>6.6</v>
      </c>
      <c r="H1522">
        <v>285.99</v>
      </c>
      <c r="I1522">
        <f>PivotTables3!$G1522*PivotTables3!$H1522</f>
        <v>1887.5339999999999</v>
      </c>
    </row>
    <row r="1523" spans="1:9" x14ac:dyDescent="0.2">
      <c r="A1523" t="s">
        <v>535</v>
      </c>
      <c r="B1523" t="s">
        <v>536</v>
      </c>
      <c r="C1523" t="s">
        <v>537</v>
      </c>
      <c r="D1523" t="s">
        <v>538</v>
      </c>
      <c r="E1523" s="52">
        <v>43709</v>
      </c>
      <c r="F1523" s="52">
        <v>43709</v>
      </c>
      <c r="G1523">
        <v>8.5</v>
      </c>
      <c r="H1523">
        <v>295.19</v>
      </c>
      <c r="I1523">
        <f>PivotTables3!$G1523*PivotTables3!$H1523</f>
        <v>2509.1149999999998</v>
      </c>
    </row>
    <row r="1524" spans="1:9" x14ac:dyDescent="0.2">
      <c r="A1524" t="s">
        <v>578</v>
      </c>
      <c r="B1524" t="s">
        <v>533</v>
      </c>
      <c r="C1524" t="s">
        <v>559</v>
      </c>
      <c r="D1524" t="s">
        <v>557</v>
      </c>
      <c r="E1524" s="52">
        <v>43490</v>
      </c>
      <c r="F1524" s="52">
        <v>43490</v>
      </c>
      <c r="G1524">
        <v>10.9</v>
      </c>
      <c r="H1524">
        <v>329.25</v>
      </c>
      <c r="I1524">
        <f>PivotTables3!$G1524*PivotTables3!$H1524</f>
        <v>3588.8250000000003</v>
      </c>
    </row>
    <row r="1525" spans="1:9" x14ac:dyDescent="0.2">
      <c r="A1525" t="s">
        <v>583</v>
      </c>
      <c r="B1525" t="s">
        <v>533</v>
      </c>
      <c r="C1525" t="s">
        <v>551</v>
      </c>
      <c r="D1525" t="s">
        <v>566</v>
      </c>
      <c r="E1525" s="52">
        <v>43769</v>
      </c>
      <c r="F1525" s="52">
        <v>43774</v>
      </c>
      <c r="G1525">
        <v>7.8</v>
      </c>
      <c r="H1525">
        <v>325</v>
      </c>
      <c r="I1525">
        <f>PivotTables3!$G1525*PivotTables3!$H1525</f>
        <v>2535</v>
      </c>
    </row>
    <row r="1526" spans="1:9" x14ac:dyDescent="0.2">
      <c r="A1526" t="s">
        <v>571</v>
      </c>
      <c r="B1526" t="s">
        <v>533</v>
      </c>
      <c r="C1526" t="s">
        <v>530</v>
      </c>
      <c r="D1526" t="s">
        <v>543</v>
      </c>
      <c r="E1526" s="52">
        <v>43734</v>
      </c>
      <c r="F1526" s="52">
        <v>43736</v>
      </c>
      <c r="G1526">
        <v>23.3</v>
      </c>
      <c r="H1526">
        <v>285.99</v>
      </c>
      <c r="I1526">
        <f>PivotTables3!$G1526*PivotTables3!$H1526</f>
        <v>6663.567</v>
      </c>
    </row>
    <row r="1527" spans="1:9" x14ac:dyDescent="0.2">
      <c r="A1527" t="s">
        <v>590</v>
      </c>
      <c r="B1527" t="s">
        <v>540</v>
      </c>
      <c r="C1527" t="s">
        <v>537</v>
      </c>
      <c r="D1527" t="s">
        <v>527</v>
      </c>
      <c r="E1527" s="52">
        <v>43550</v>
      </c>
      <c r="F1527" s="52">
        <v>43552</v>
      </c>
      <c r="G1527">
        <v>5</v>
      </c>
      <c r="H1527">
        <v>99.99</v>
      </c>
      <c r="I1527">
        <f>PivotTables3!$G1527*PivotTables3!$H1527</f>
        <v>499.95</v>
      </c>
    </row>
    <row r="1528" spans="1:9" x14ac:dyDescent="0.2">
      <c r="A1528" t="s">
        <v>584</v>
      </c>
      <c r="B1528" t="s">
        <v>536</v>
      </c>
      <c r="C1528" t="s">
        <v>526</v>
      </c>
      <c r="D1528" t="s">
        <v>566</v>
      </c>
      <c r="E1528" s="52">
        <v>43560</v>
      </c>
      <c r="F1528" s="52">
        <v>43565</v>
      </c>
      <c r="G1528">
        <v>5.8</v>
      </c>
      <c r="H1528">
        <v>325</v>
      </c>
      <c r="I1528">
        <f>PivotTables3!$G1528*PivotTables3!$H1528</f>
        <v>1885</v>
      </c>
    </row>
    <row r="1529" spans="1:9" x14ac:dyDescent="0.2">
      <c r="A1529" t="s">
        <v>528</v>
      </c>
      <c r="B1529" t="s">
        <v>529</v>
      </c>
      <c r="C1529" t="s">
        <v>536</v>
      </c>
      <c r="D1529" t="s">
        <v>538</v>
      </c>
      <c r="E1529" s="52">
        <v>43812</v>
      </c>
      <c r="F1529" s="52">
        <v>43815</v>
      </c>
      <c r="G1529">
        <v>14.6</v>
      </c>
      <c r="H1529">
        <v>295.19</v>
      </c>
      <c r="I1529">
        <f>PivotTables3!$G1529*PivotTables3!$H1529</f>
        <v>4309.7739999999994</v>
      </c>
    </row>
    <row r="1530" spans="1:9" x14ac:dyDescent="0.2">
      <c r="A1530" t="s">
        <v>545</v>
      </c>
      <c r="B1530" t="s">
        <v>525</v>
      </c>
      <c r="C1530" t="s">
        <v>553</v>
      </c>
      <c r="D1530" t="s">
        <v>538</v>
      </c>
      <c r="E1530" s="52">
        <v>43716</v>
      </c>
      <c r="F1530" s="52">
        <v>43721</v>
      </c>
      <c r="G1530">
        <v>24.1</v>
      </c>
      <c r="H1530">
        <v>295.19</v>
      </c>
      <c r="I1530">
        <f>PivotTables3!$G1530*PivotTables3!$H1530</f>
        <v>7114.0790000000006</v>
      </c>
    </row>
    <row r="1531" spans="1:9" x14ac:dyDescent="0.2">
      <c r="A1531" t="s">
        <v>622</v>
      </c>
      <c r="B1531" t="s">
        <v>533</v>
      </c>
      <c r="C1531" t="s">
        <v>536</v>
      </c>
      <c r="D1531" t="s">
        <v>543</v>
      </c>
      <c r="E1531" s="52">
        <v>43710</v>
      </c>
      <c r="F1531" s="52">
        <v>43714</v>
      </c>
      <c r="G1531">
        <v>11.5</v>
      </c>
      <c r="H1531">
        <v>285.99</v>
      </c>
      <c r="I1531">
        <f>PivotTables3!$G1531*PivotTables3!$H1531</f>
        <v>3288.8850000000002</v>
      </c>
    </row>
    <row r="1532" spans="1:9" x14ac:dyDescent="0.2">
      <c r="A1532" t="s">
        <v>564</v>
      </c>
      <c r="B1532" t="s">
        <v>529</v>
      </c>
      <c r="C1532" t="s">
        <v>559</v>
      </c>
      <c r="D1532" t="s">
        <v>531</v>
      </c>
      <c r="E1532" s="52">
        <v>43628</v>
      </c>
      <c r="F1532" s="52">
        <v>43633</v>
      </c>
      <c r="G1532">
        <v>13.5</v>
      </c>
      <c r="H1532">
        <v>299</v>
      </c>
      <c r="I1532">
        <f>PivotTables3!$G1532*PivotTables3!$H1532</f>
        <v>4036.5</v>
      </c>
    </row>
    <row r="1533" spans="1:9" x14ac:dyDescent="0.2">
      <c r="A1533" t="s">
        <v>552</v>
      </c>
      <c r="B1533" t="s">
        <v>533</v>
      </c>
      <c r="C1533" t="s">
        <v>530</v>
      </c>
      <c r="D1533" t="s">
        <v>531</v>
      </c>
      <c r="E1533" s="52">
        <v>43527</v>
      </c>
      <c r="F1533" s="52">
        <v>43527</v>
      </c>
      <c r="G1533">
        <v>19.5</v>
      </c>
      <c r="H1533">
        <v>299</v>
      </c>
      <c r="I1533">
        <f>PivotTables3!$G1533*PivotTables3!$H1533</f>
        <v>5830.5</v>
      </c>
    </row>
    <row r="1534" spans="1:9" x14ac:dyDescent="0.2">
      <c r="A1534" t="s">
        <v>555</v>
      </c>
      <c r="B1534" t="s">
        <v>533</v>
      </c>
      <c r="C1534" t="s">
        <v>553</v>
      </c>
      <c r="D1534" t="s">
        <v>543</v>
      </c>
      <c r="E1534" s="52">
        <v>43670</v>
      </c>
      <c r="F1534" s="52">
        <v>43671</v>
      </c>
      <c r="G1534">
        <v>18.7</v>
      </c>
      <c r="H1534">
        <v>285.99</v>
      </c>
      <c r="I1534">
        <f>PivotTables3!$G1534*PivotTables3!$H1534</f>
        <v>5348.0129999999999</v>
      </c>
    </row>
    <row r="1535" spans="1:9" x14ac:dyDescent="0.2">
      <c r="A1535" t="s">
        <v>568</v>
      </c>
      <c r="B1535" t="s">
        <v>536</v>
      </c>
      <c r="C1535" t="s">
        <v>536</v>
      </c>
      <c r="D1535" t="s">
        <v>538</v>
      </c>
      <c r="E1535" s="52">
        <v>43716</v>
      </c>
      <c r="F1535" s="52">
        <v>43716</v>
      </c>
      <c r="G1535">
        <v>9.1</v>
      </c>
      <c r="H1535">
        <v>295.19</v>
      </c>
      <c r="I1535">
        <f>PivotTables3!$G1535*PivotTables3!$H1535</f>
        <v>2686.2289999999998</v>
      </c>
    </row>
    <row r="1536" spans="1:9" x14ac:dyDescent="0.2">
      <c r="A1536" t="s">
        <v>590</v>
      </c>
      <c r="B1536" t="s">
        <v>533</v>
      </c>
      <c r="C1536" t="s">
        <v>536</v>
      </c>
      <c r="D1536" t="s">
        <v>549</v>
      </c>
      <c r="E1536" s="52">
        <v>43659</v>
      </c>
      <c r="F1536" s="52">
        <v>43663</v>
      </c>
      <c r="G1536">
        <v>6.9</v>
      </c>
      <c r="H1536">
        <v>154.94999999999999</v>
      </c>
      <c r="I1536">
        <f>PivotTables3!$G1536*PivotTables3!$H1536</f>
        <v>1069.155</v>
      </c>
    </row>
    <row r="1537" spans="1:9" x14ac:dyDescent="0.2">
      <c r="A1537" t="s">
        <v>524</v>
      </c>
      <c r="B1537" t="s">
        <v>533</v>
      </c>
      <c r="C1537" t="s">
        <v>548</v>
      </c>
      <c r="D1537" t="s">
        <v>541</v>
      </c>
      <c r="E1537" s="52">
        <v>43589</v>
      </c>
      <c r="F1537" s="52">
        <v>43589</v>
      </c>
      <c r="G1537">
        <v>11.4</v>
      </c>
      <c r="H1537">
        <v>134.99</v>
      </c>
      <c r="I1537">
        <f>PivotTables3!$G1537*PivotTables3!$H1537</f>
        <v>1538.8860000000002</v>
      </c>
    </row>
    <row r="1538" spans="1:9" x14ac:dyDescent="0.2">
      <c r="A1538" t="s">
        <v>621</v>
      </c>
      <c r="B1538" t="s">
        <v>533</v>
      </c>
      <c r="C1538" t="s">
        <v>536</v>
      </c>
      <c r="D1538" t="s">
        <v>534</v>
      </c>
      <c r="E1538" s="52">
        <v>43594</v>
      </c>
      <c r="F1538" s="52">
        <v>43597</v>
      </c>
      <c r="G1538">
        <v>11.8</v>
      </c>
      <c r="H1538">
        <v>349</v>
      </c>
      <c r="I1538">
        <f>PivotTables3!$G1538*PivotTables3!$H1538</f>
        <v>4118.2</v>
      </c>
    </row>
    <row r="1539" spans="1:9" x14ac:dyDescent="0.2">
      <c r="A1539" t="s">
        <v>599</v>
      </c>
      <c r="B1539" t="s">
        <v>536</v>
      </c>
      <c r="C1539" t="s">
        <v>536</v>
      </c>
      <c r="D1539" t="s">
        <v>557</v>
      </c>
      <c r="E1539" s="52">
        <v>43806</v>
      </c>
      <c r="F1539" s="52">
        <v>43812</v>
      </c>
      <c r="G1539">
        <v>14.9</v>
      </c>
      <c r="H1539">
        <v>329.25</v>
      </c>
      <c r="I1539">
        <f>PivotTables3!$G1539*PivotTables3!$H1539</f>
        <v>4905.8249999999998</v>
      </c>
    </row>
    <row r="1540" spans="1:9" x14ac:dyDescent="0.2">
      <c r="A1540" t="s">
        <v>581</v>
      </c>
      <c r="B1540" t="s">
        <v>529</v>
      </c>
      <c r="C1540" t="s">
        <v>551</v>
      </c>
      <c r="D1540" t="s">
        <v>534</v>
      </c>
      <c r="E1540" s="52">
        <v>43523</v>
      </c>
      <c r="F1540" s="52">
        <v>43527</v>
      </c>
      <c r="G1540">
        <v>5.9</v>
      </c>
      <c r="H1540">
        <v>349</v>
      </c>
      <c r="I1540">
        <f>PivotTables3!$G1540*PivotTables3!$H1540</f>
        <v>2059.1</v>
      </c>
    </row>
    <row r="1541" spans="1:9" x14ac:dyDescent="0.2">
      <c r="A1541" t="s">
        <v>586</v>
      </c>
      <c r="B1541" t="s">
        <v>529</v>
      </c>
      <c r="C1541" t="s">
        <v>553</v>
      </c>
      <c r="D1541" t="s">
        <v>538</v>
      </c>
      <c r="E1541" s="52">
        <v>43497</v>
      </c>
      <c r="F1541" s="52">
        <v>43497</v>
      </c>
      <c r="G1541">
        <v>18.100000000000001</v>
      </c>
      <c r="H1541">
        <v>295.19</v>
      </c>
      <c r="I1541">
        <f>PivotTables3!$G1541*PivotTables3!$H1541</f>
        <v>5342.9390000000003</v>
      </c>
    </row>
    <row r="1542" spans="1:9" x14ac:dyDescent="0.2">
      <c r="A1542" t="s">
        <v>539</v>
      </c>
      <c r="B1542" t="s">
        <v>525</v>
      </c>
      <c r="C1542" t="s">
        <v>562</v>
      </c>
      <c r="D1542" t="s">
        <v>541</v>
      </c>
      <c r="E1542" s="52">
        <v>43801</v>
      </c>
      <c r="F1542" s="52">
        <v>43802</v>
      </c>
      <c r="G1542">
        <v>13.2</v>
      </c>
      <c r="H1542">
        <v>134.99</v>
      </c>
      <c r="I1542">
        <f>PivotTables3!$G1542*PivotTables3!$H1542</f>
        <v>1781.8679999999999</v>
      </c>
    </row>
    <row r="1543" spans="1:9" x14ac:dyDescent="0.2">
      <c r="A1543" t="s">
        <v>595</v>
      </c>
      <c r="B1543" t="s">
        <v>529</v>
      </c>
      <c r="C1543" t="s">
        <v>530</v>
      </c>
      <c r="D1543" t="s">
        <v>543</v>
      </c>
      <c r="E1543" s="52">
        <v>43708</v>
      </c>
      <c r="F1543" s="52">
        <v>43710</v>
      </c>
      <c r="G1543">
        <v>11.2</v>
      </c>
      <c r="H1543">
        <v>285.99</v>
      </c>
      <c r="I1543">
        <f>PivotTables3!$G1543*PivotTables3!$H1543</f>
        <v>3203.0879999999997</v>
      </c>
    </row>
    <row r="1544" spans="1:9" x14ac:dyDescent="0.2">
      <c r="A1544" t="s">
        <v>570</v>
      </c>
      <c r="B1544" t="s">
        <v>536</v>
      </c>
      <c r="C1544" t="s">
        <v>536</v>
      </c>
      <c r="D1544" t="s">
        <v>543</v>
      </c>
      <c r="E1544" s="52">
        <v>43536</v>
      </c>
      <c r="F1544" s="52">
        <v>43541</v>
      </c>
      <c r="G1544">
        <v>22</v>
      </c>
      <c r="H1544">
        <v>285.99</v>
      </c>
      <c r="I1544">
        <f>PivotTables3!$G1544*PivotTables3!$H1544</f>
        <v>6291.7800000000007</v>
      </c>
    </row>
    <row r="1545" spans="1:9" x14ac:dyDescent="0.2">
      <c r="A1545" t="s">
        <v>573</v>
      </c>
      <c r="B1545" t="s">
        <v>529</v>
      </c>
      <c r="C1545" t="s">
        <v>562</v>
      </c>
      <c r="D1545" t="s">
        <v>541</v>
      </c>
      <c r="E1545" s="52">
        <v>43657</v>
      </c>
      <c r="F1545" s="52">
        <v>43658</v>
      </c>
      <c r="G1545">
        <v>8.8000000000000007</v>
      </c>
      <c r="H1545">
        <v>134.99</v>
      </c>
      <c r="I1545">
        <f>PivotTables3!$G1545*PivotTables3!$H1545</f>
        <v>1187.9120000000003</v>
      </c>
    </row>
    <row r="1546" spans="1:9" x14ac:dyDescent="0.2">
      <c r="A1546" t="s">
        <v>612</v>
      </c>
      <c r="B1546" t="s">
        <v>525</v>
      </c>
      <c r="C1546" t="s">
        <v>536</v>
      </c>
      <c r="D1546" t="s">
        <v>549</v>
      </c>
      <c r="E1546" s="52">
        <v>43628</v>
      </c>
      <c r="F1546" s="52">
        <v>43629</v>
      </c>
      <c r="G1546">
        <v>23</v>
      </c>
      <c r="H1546">
        <v>154.94999999999999</v>
      </c>
      <c r="I1546">
        <f>PivotTables3!$G1546*PivotTables3!$H1546</f>
        <v>3563.85</v>
      </c>
    </row>
    <row r="1547" spans="1:9" x14ac:dyDescent="0.2">
      <c r="A1547" t="s">
        <v>603</v>
      </c>
      <c r="B1547" t="s">
        <v>529</v>
      </c>
      <c r="C1547" t="s">
        <v>536</v>
      </c>
      <c r="D1547" t="s">
        <v>566</v>
      </c>
      <c r="E1547" s="52">
        <v>43596</v>
      </c>
      <c r="F1547" s="52">
        <v>43602</v>
      </c>
      <c r="G1547">
        <v>9.5</v>
      </c>
      <c r="H1547">
        <v>325</v>
      </c>
      <c r="I1547">
        <f>PivotTables3!$G1547*PivotTables3!$H1547</f>
        <v>3087.5</v>
      </c>
    </row>
    <row r="1548" spans="1:9" x14ac:dyDescent="0.2">
      <c r="A1548" t="s">
        <v>556</v>
      </c>
      <c r="B1548" t="s">
        <v>533</v>
      </c>
      <c r="C1548" t="s">
        <v>553</v>
      </c>
      <c r="D1548" t="s">
        <v>549</v>
      </c>
      <c r="E1548" s="52">
        <v>43725</v>
      </c>
      <c r="F1548" s="52">
        <v>43729</v>
      </c>
      <c r="G1548">
        <v>12.3</v>
      </c>
      <c r="H1548">
        <v>154.94999999999999</v>
      </c>
      <c r="I1548">
        <f>PivotTables3!$G1548*PivotTables3!$H1548</f>
        <v>1905.885</v>
      </c>
    </row>
    <row r="1549" spans="1:9" x14ac:dyDescent="0.2">
      <c r="A1549" t="s">
        <v>621</v>
      </c>
      <c r="B1549" t="s">
        <v>529</v>
      </c>
      <c r="C1549" t="s">
        <v>553</v>
      </c>
      <c r="D1549" t="s">
        <v>549</v>
      </c>
      <c r="E1549" s="52">
        <v>43639</v>
      </c>
      <c r="F1549" s="52">
        <v>43639</v>
      </c>
      <c r="G1549">
        <v>13.5</v>
      </c>
      <c r="H1549">
        <v>154.94999999999999</v>
      </c>
      <c r="I1549">
        <f>PivotTables3!$G1549*PivotTables3!$H1549</f>
        <v>2091.8249999999998</v>
      </c>
    </row>
    <row r="1550" spans="1:9" x14ac:dyDescent="0.2">
      <c r="A1550" t="s">
        <v>612</v>
      </c>
      <c r="B1550" t="s">
        <v>525</v>
      </c>
      <c r="C1550" t="s">
        <v>536</v>
      </c>
      <c r="D1550" t="s">
        <v>549</v>
      </c>
      <c r="E1550" s="52">
        <v>43625</v>
      </c>
      <c r="F1550" s="52">
        <v>43628</v>
      </c>
      <c r="G1550">
        <v>11.9</v>
      </c>
      <c r="H1550">
        <v>154.94999999999999</v>
      </c>
      <c r="I1550">
        <f>PivotTables3!$G1550*PivotTables3!$H1550</f>
        <v>1843.905</v>
      </c>
    </row>
    <row r="1551" spans="1:9" x14ac:dyDescent="0.2">
      <c r="A1551" t="s">
        <v>556</v>
      </c>
      <c r="B1551" t="s">
        <v>536</v>
      </c>
      <c r="C1551" t="s">
        <v>559</v>
      </c>
      <c r="D1551" t="s">
        <v>538</v>
      </c>
      <c r="E1551" s="52">
        <v>43515</v>
      </c>
      <c r="F1551" s="52">
        <v>43518</v>
      </c>
      <c r="G1551">
        <v>24.2</v>
      </c>
      <c r="H1551">
        <v>295.19</v>
      </c>
      <c r="I1551">
        <f>PivotTables3!$G1551*PivotTables3!$H1551</f>
        <v>7143.598</v>
      </c>
    </row>
    <row r="1552" spans="1:9" x14ac:dyDescent="0.2">
      <c r="A1552" t="s">
        <v>539</v>
      </c>
      <c r="B1552" t="s">
        <v>529</v>
      </c>
      <c r="C1552" t="s">
        <v>551</v>
      </c>
      <c r="D1552" t="s">
        <v>557</v>
      </c>
      <c r="E1552" s="52">
        <v>43606</v>
      </c>
      <c r="F1552" s="52">
        <v>43610</v>
      </c>
      <c r="G1552">
        <v>23.3</v>
      </c>
      <c r="H1552">
        <v>329.25</v>
      </c>
      <c r="I1552">
        <f>PivotTables3!$G1552*PivotTables3!$H1552</f>
        <v>7671.5250000000005</v>
      </c>
    </row>
    <row r="1553" spans="1:9" x14ac:dyDescent="0.2">
      <c r="A1553" t="s">
        <v>575</v>
      </c>
      <c r="B1553" t="s">
        <v>540</v>
      </c>
      <c r="C1553" t="s">
        <v>536</v>
      </c>
      <c r="D1553" t="s">
        <v>543</v>
      </c>
      <c r="E1553" s="52">
        <v>43743</v>
      </c>
      <c r="F1553" s="52">
        <v>43743</v>
      </c>
      <c r="G1553">
        <v>15.9</v>
      </c>
      <c r="H1553">
        <v>285.99</v>
      </c>
      <c r="I1553">
        <f>PivotTables3!$G1553*PivotTables3!$H1553</f>
        <v>4547.241</v>
      </c>
    </row>
    <row r="1554" spans="1:9" x14ac:dyDescent="0.2">
      <c r="A1554" t="s">
        <v>592</v>
      </c>
      <c r="B1554" t="s">
        <v>533</v>
      </c>
      <c r="C1554" t="s">
        <v>559</v>
      </c>
      <c r="D1554" t="s">
        <v>549</v>
      </c>
      <c r="E1554" s="52">
        <v>43797</v>
      </c>
      <c r="F1554" s="52">
        <v>43797</v>
      </c>
      <c r="G1554">
        <v>22.9</v>
      </c>
      <c r="H1554">
        <v>154.94999999999999</v>
      </c>
      <c r="I1554">
        <f>PivotTables3!$G1554*PivotTables3!$H1554</f>
        <v>3548.3549999999996</v>
      </c>
    </row>
    <row r="1555" spans="1:9" x14ac:dyDescent="0.2">
      <c r="A1555" t="s">
        <v>597</v>
      </c>
      <c r="B1555" t="s">
        <v>525</v>
      </c>
      <c r="C1555" t="s">
        <v>537</v>
      </c>
      <c r="D1555" t="s">
        <v>541</v>
      </c>
      <c r="E1555" s="52">
        <v>43510</v>
      </c>
      <c r="F1555" s="52">
        <v>43515</v>
      </c>
      <c r="G1555">
        <v>14.6</v>
      </c>
      <c r="H1555">
        <v>134.99</v>
      </c>
      <c r="I1555">
        <f>PivotTables3!$G1555*PivotTables3!$H1555</f>
        <v>1970.854</v>
      </c>
    </row>
    <row r="1556" spans="1:9" x14ac:dyDescent="0.2">
      <c r="A1556" t="s">
        <v>590</v>
      </c>
      <c r="B1556" t="s">
        <v>540</v>
      </c>
      <c r="C1556" t="s">
        <v>530</v>
      </c>
      <c r="D1556" t="s">
        <v>541</v>
      </c>
      <c r="E1556" s="52">
        <v>43598</v>
      </c>
      <c r="F1556" s="52">
        <v>43600</v>
      </c>
      <c r="G1556">
        <v>11.3</v>
      </c>
      <c r="H1556">
        <v>134.99</v>
      </c>
      <c r="I1556">
        <f>PivotTables3!$G1556*PivotTables3!$H1556</f>
        <v>1525.3870000000002</v>
      </c>
    </row>
    <row r="1557" spans="1:9" x14ac:dyDescent="0.2">
      <c r="A1557" t="s">
        <v>563</v>
      </c>
      <c r="B1557" t="s">
        <v>533</v>
      </c>
      <c r="C1557" t="s">
        <v>537</v>
      </c>
      <c r="D1557" t="s">
        <v>549</v>
      </c>
      <c r="E1557" s="52">
        <v>43693</v>
      </c>
      <c r="F1557" s="52">
        <v>43698</v>
      </c>
      <c r="G1557">
        <v>17.100000000000001</v>
      </c>
      <c r="H1557">
        <v>154.94999999999999</v>
      </c>
      <c r="I1557">
        <f>PivotTables3!$G1557*PivotTables3!$H1557</f>
        <v>2649.645</v>
      </c>
    </row>
    <row r="1558" spans="1:9" x14ac:dyDescent="0.2">
      <c r="A1558" t="s">
        <v>595</v>
      </c>
      <c r="B1558" t="s">
        <v>529</v>
      </c>
      <c r="C1558" t="s">
        <v>559</v>
      </c>
      <c r="D1558" t="s">
        <v>557</v>
      </c>
      <c r="E1558" s="52">
        <v>43714</v>
      </c>
      <c r="F1558" s="52">
        <v>43715</v>
      </c>
      <c r="G1558">
        <v>23.3</v>
      </c>
      <c r="H1558">
        <v>329.25</v>
      </c>
      <c r="I1558">
        <f>PivotTables3!$G1558*PivotTables3!$H1558</f>
        <v>7671.5250000000005</v>
      </c>
    </row>
    <row r="1559" spans="1:9" x14ac:dyDescent="0.2">
      <c r="A1559" t="s">
        <v>581</v>
      </c>
      <c r="B1559" t="s">
        <v>533</v>
      </c>
      <c r="C1559" t="s">
        <v>551</v>
      </c>
      <c r="D1559" t="s">
        <v>534</v>
      </c>
      <c r="E1559" s="52">
        <v>43630</v>
      </c>
      <c r="F1559" s="52">
        <v>43632</v>
      </c>
      <c r="G1559">
        <v>23.8</v>
      </c>
      <c r="H1559">
        <v>349</v>
      </c>
      <c r="I1559">
        <f>PivotTables3!$G1559*PivotTables3!$H1559</f>
        <v>8306.2000000000007</v>
      </c>
    </row>
    <row r="1560" spans="1:9" x14ac:dyDescent="0.2">
      <c r="A1560" t="s">
        <v>601</v>
      </c>
      <c r="B1560" t="s">
        <v>533</v>
      </c>
      <c r="C1560" t="s">
        <v>562</v>
      </c>
      <c r="D1560" t="s">
        <v>549</v>
      </c>
      <c r="E1560" s="52">
        <v>43585</v>
      </c>
      <c r="F1560" s="52">
        <v>43586</v>
      </c>
      <c r="G1560">
        <v>13</v>
      </c>
      <c r="H1560">
        <v>154.94999999999999</v>
      </c>
      <c r="I1560">
        <f>PivotTables3!$G1560*PivotTables3!$H1560</f>
        <v>2014.35</v>
      </c>
    </row>
    <row r="1561" spans="1:9" x14ac:dyDescent="0.2">
      <c r="A1561" t="s">
        <v>564</v>
      </c>
      <c r="B1561" t="s">
        <v>533</v>
      </c>
      <c r="C1561" t="s">
        <v>551</v>
      </c>
      <c r="D1561" t="s">
        <v>541</v>
      </c>
      <c r="E1561" s="52">
        <v>43529</v>
      </c>
      <c r="F1561" s="52">
        <v>43529</v>
      </c>
      <c r="G1561">
        <v>15.8</v>
      </c>
      <c r="H1561">
        <v>134.99</v>
      </c>
      <c r="I1561">
        <f>PivotTables3!$G1561*PivotTables3!$H1561</f>
        <v>2132.8420000000001</v>
      </c>
    </row>
    <row r="1562" spans="1:9" x14ac:dyDescent="0.2">
      <c r="A1562" t="s">
        <v>579</v>
      </c>
      <c r="B1562" t="s">
        <v>533</v>
      </c>
      <c r="C1562" t="s">
        <v>562</v>
      </c>
      <c r="D1562" t="s">
        <v>557</v>
      </c>
      <c r="E1562" s="52">
        <v>43594</v>
      </c>
      <c r="F1562" s="52">
        <v>43600</v>
      </c>
      <c r="G1562">
        <v>12.4</v>
      </c>
      <c r="H1562">
        <v>329.25</v>
      </c>
      <c r="I1562">
        <f>PivotTables3!$G1562*PivotTables3!$H1562</f>
        <v>4082.7000000000003</v>
      </c>
    </row>
    <row r="1563" spans="1:9" x14ac:dyDescent="0.2">
      <c r="A1563" t="s">
        <v>561</v>
      </c>
      <c r="B1563" t="s">
        <v>525</v>
      </c>
      <c r="C1563" t="s">
        <v>562</v>
      </c>
      <c r="D1563" t="s">
        <v>541</v>
      </c>
      <c r="E1563" s="52">
        <v>43773</v>
      </c>
      <c r="F1563" s="52">
        <v>43775</v>
      </c>
      <c r="G1563">
        <v>14.7</v>
      </c>
      <c r="H1563">
        <v>134.99</v>
      </c>
      <c r="I1563">
        <f>PivotTables3!$G1563*PivotTables3!$H1563</f>
        <v>1984.3530000000001</v>
      </c>
    </row>
    <row r="1564" spans="1:9" x14ac:dyDescent="0.2">
      <c r="A1564" t="s">
        <v>606</v>
      </c>
      <c r="B1564" t="s">
        <v>525</v>
      </c>
      <c r="C1564" t="s">
        <v>536</v>
      </c>
      <c r="D1564" t="s">
        <v>557</v>
      </c>
      <c r="E1564" s="52">
        <v>43591</v>
      </c>
      <c r="F1564" s="52">
        <v>43592</v>
      </c>
      <c r="G1564">
        <v>13.1</v>
      </c>
      <c r="H1564">
        <v>329.25</v>
      </c>
      <c r="I1564">
        <f>PivotTables3!$G1564*PivotTables3!$H1564</f>
        <v>4313.1750000000002</v>
      </c>
    </row>
    <row r="1565" spans="1:9" x14ac:dyDescent="0.2">
      <c r="A1565" t="s">
        <v>528</v>
      </c>
      <c r="B1565" t="s">
        <v>533</v>
      </c>
      <c r="C1565" t="s">
        <v>537</v>
      </c>
      <c r="D1565" t="s">
        <v>549</v>
      </c>
      <c r="E1565" s="52">
        <v>43630</v>
      </c>
      <c r="F1565" s="52">
        <v>43630</v>
      </c>
      <c r="G1565">
        <v>13.3</v>
      </c>
      <c r="H1565">
        <v>154.94999999999999</v>
      </c>
      <c r="I1565">
        <f>PivotTables3!$G1565*PivotTables3!$H1565</f>
        <v>2060.835</v>
      </c>
    </row>
    <row r="1566" spans="1:9" x14ac:dyDescent="0.2">
      <c r="A1566" t="s">
        <v>556</v>
      </c>
      <c r="B1566" t="s">
        <v>525</v>
      </c>
      <c r="C1566" t="s">
        <v>559</v>
      </c>
      <c r="D1566" t="s">
        <v>566</v>
      </c>
      <c r="E1566" s="52">
        <v>43820</v>
      </c>
      <c r="F1566" s="52">
        <v>43826</v>
      </c>
      <c r="G1566">
        <v>17.3</v>
      </c>
      <c r="H1566">
        <v>325</v>
      </c>
      <c r="I1566">
        <f>PivotTables3!$G1566*PivotTables3!$H1566</f>
        <v>5622.5</v>
      </c>
    </row>
    <row r="1567" spans="1:9" x14ac:dyDescent="0.2">
      <c r="A1567" t="s">
        <v>535</v>
      </c>
      <c r="B1567" t="s">
        <v>529</v>
      </c>
      <c r="C1567" t="s">
        <v>530</v>
      </c>
      <c r="D1567" t="s">
        <v>538</v>
      </c>
      <c r="E1567" s="52">
        <v>43671</v>
      </c>
      <c r="F1567" s="52">
        <v>43673</v>
      </c>
      <c r="G1567">
        <v>21.2</v>
      </c>
      <c r="H1567">
        <v>295.19</v>
      </c>
      <c r="I1567">
        <f>PivotTables3!$G1567*PivotTables3!$H1567</f>
        <v>6258.0279999999993</v>
      </c>
    </row>
    <row r="1568" spans="1:9" x14ac:dyDescent="0.2">
      <c r="A1568" t="s">
        <v>568</v>
      </c>
      <c r="B1568" t="s">
        <v>525</v>
      </c>
      <c r="C1568" t="s">
        <v>526</v>
      </c>
      <c r="D1568" t="s">
        <v>541</v>
      </c>
      <c r="E1568" s="52">
        <v>43771</v>
      </c>
      <c r="F1568" s="52">
        <v>43776</v>
      </c>
      <c r="G1568">
        <v>9.1</v>
      </c>
      <c r="H1568">
        <v>134.99</v>
      </c>
      <c r="I1568">
        <f>PivotTables3!$G1568*PivotTables3!$H1568</f>
        <v>1228.4090000000001</v>
      </c>
    </row>
    <row r="1569" spans="1:9" x14ac:dyDescent="0.2">
      <c r="A1569" t="s">
        <v>542</v>
      </c>
      <c r="B1569" t="s">
        <v>529</v>
      </c>
      <c r="C1569" t="s">
        <v>562</v>
      </c>
      <c r="D1569" t="s">
        <v>541</v>
      </c>
      <c r="E1569" s="52">
        <v>43621</v>
      </c>
      <c r="F1569" s="52">
        <v>43625</v>
      </c>
      <c r="G1569">
        <v>20.3</v>
      </c>
      <c r="H1569">
        <v>134.99</v>
      </c>
      <c r="I1569">
        <f>PivotTables3!$G1569*PivotTables3!$H1569</f>
        <v>2740.2970000000005</v>
      </c>
    </row>
    <row r="1570" spans="1:9" x14ac:dyDescent="0.2">
      <c r="A1570" t="s">
        <v>602</v>
      </c>
      <c r="B1570" t="s">
        <v>525</v>
      </c>
      <c r="C1570" t="s">
        <v>553</v>
      </c>
      <c r="D1570" t="s">
        <v>549</v>
      </c>
      <c r="E1570" s="52">
        <v>43594</v>
      </c>
      <c r="F1570" s="52">
        <v>43594</v>
      </c>
      <c r="G1570">
        <v>14.9</v>
      </c>
      <c r="H1570">
        <v>154.94999999999999</v>
      </c>
      <c r="I1570">
        <f>PivotTables3!$G1570*PivotTables3!$H1570</f>
        <v>2308.7550000000001</v>
      </c>
    </row>
    <row r="1571" spans="1:9" x14ac:dyDescent="0.2">
      <c r="A1571" t="s">
        <v>583</v>
      </c>
      <c r="B1571" t="s">
        <v>533</v>
      </c>
      <c r="C1571" t="s">
        <v>559</v>
      </c>
      <c r="D1571" t="s">
        <v>549</v>
      </c>
      <c r="E1571" s="52">
        <v>43556</v>
      </c>
      <c r="F1571" s="52">
        <v>43558</v>
      </c>
      <c r="G1571">
        <v>13.6</v>
      </c>
      <c r="H1571">
        <v>154.94999999999999</v>
      </c>
      <c r="I1571">
        <f>PivotTables3!$G1571*PivotTables3!$H1571</f>
        <v>2107.3199999999997</v>
      </c>
    </row>
    <row r="1572" spans="1:9" x14ac:dyDescent="0.2">
      <c r="A1572" t="s">
        <v>593</v>
      </c>
      <c r="B1572" t="s">
        <v>533</v>
      </c>
      <c r="C1572" t="s">
        <v>530</v>
      </c>
      <c r="D1572" t="s">
        <v>543</v>
      </c>
      <c r="E1572" s="52">
        <v>43606</v>
      </c>
      <c r="F1572" s="52">
        <v>43608</v>
      </c>
      <c r="G1572">
        <v>16.399999999999999</v>
      </c>
      <c r="H1572">
        <v>285.99</v>
      </c>
      <c r="I1572">
        <f>PivotTables3!$G1572*PivotTables3!$H1572</f>
        <v>4690.2359999999999</v>
      </c>
    </row>
    <row r="1573" spans="1:9" x14ac:dyDescent="0.2">
      <c r="A1573" t="s">
        <v>545</v>
      </c>
      <c r="B1573" t="s">
        <v>529</v>
      </c>
      <c r="C1573" t="s">
        <v>537</v>
      </c>
      <c r="D1573" t="s">
        <v>543</v>
      </c>
      <c r="E1573" s="52">
        <v>43525</v>
      </c>
      <c r="F1573" s="52">
        <v>43526</v>
      </c>
      <c r="G1573">
        <v>18.100000000000001</v>
      </c>
      <c r="H1573">
        <v>285.99</v>
      </c>
      <c r="I1573">
        <f>PivotTables3!$G1573*PivotTables3!$H1573</f>
        <v>5176.4190000000008</v>
      </c>
    </row>
    <row r="1574" spans="1:9" x14ac:dyDescent="0.2">
      <c r="A1574" t="s">
        <v>570</v>
      </c>
      <c r="B1574" t="s">
        <v>536</v>
      </c>
      <c r="C1574" t="s">
        <v>559</v>
      </c>
      <c r="D1574" t="s">
        <v>531</v>
      </c>
      <c r="E1574" s="52">
        <v>43757</v>
      </c>
      <c r="F1574" s="52">
        <v>43761</v>
      </c>
      <c r="G1574">
        <v>13.3</v>
      </c>
      <c r="H1574">
        <v>299</v>
      </c>
      <c r="I1574">
        <f>PivotTables3!$G1574*PivotTables3!$H1574</f>
        <v>3976.7000000000003</v>
      </c>
    </row>
    <row r="1575" spans="1:9" x14ac:dyDescent="0.2">
      <c r="A1575" t="s">
        <v>535</v>
      </c>
      <c r="B1575" t="s">
        <v>540</v>
      </c>
      <c r="C1575" t="s">
        <v>559</v>
      </c>
      <c r="D1575" t="s">
        <v>543</v>
      </c>
      <c r="E1575" s="52">
        <v>43726</v>
      </c>
      <c r="F1575" s="52">
        <v>43730</v>
      </c>
      <c r="G1575">
        <v>8.6999999999999993</v>
      </c>
      <c r="H1575">
        <v>285.99</v>
      </c>
      <c r="I1575">
        <f>PivotTables3!$G1575*PivotTables3!$H1575</f>
        <v>2488.1129999999998</v>
      </c>
    </row>
    <row r="1576" spans="1:9" x14ac:dyDescent="0.2">
      <c r="A1576" t="s">
        <v>552</v>
      </c>
      <c r="B1576" t="s">
        <v>536</v>
      </c>
      <c r="C1576" t="s">
        <v>559</v>
      </c>
      <c r="D1576" t="s">
        <v>566</v>
      </c>
      <c r="E1576" s="52">
        <v>43691</v>
      </c>
      <c r="F1576" s="52">
        <v>43695</v>
      </c>
      <c r="G1576">
        <v>20.6</v>
      </c>
      <c r="H1576">
        <v>325</v>
      </c>
      <c r="I1576">
        <f>PivotTables3!$G1576*PivotTables3!$H1576</f>
        <v>6695.0000000000009</v>
      </c>
    </row>
    <row r="1577" spans="1:9" x14ac:dyDescent="0.2">
      <c r="A1577" t="s">
        <v>550</v>
      </c>
      <c r="B1577" t="s">
        <v>525</v>
      </c>
      <c r="C1577" t="s">
        <v>530</v>
      </c>
      <c r="D1577" t="s">
        <v>549</v>
      </c>
      <c r="E1577" s="52">
        <v>43516</v>
      </c>
      <c r="F1577" s="52">
        <v>43522</v>
      </c>
      <c r="G1577">
        <v>5.2</v>
      </c>
      <c r="H1577">
        <v>154.94999999999999</v>
      </c>
      <c r="I1577">
        <f>PivotTables3!$G1577*PivotTables3!$H1577</f>
        <v>805.74</v>
      </c>
    </row>
    <row r="1578" spans="1:9" x14ac:dyDescent="0.2">
      <c r="A1578" t="s">
        <v>604</v>
      </c>
      <c r="B1578" t="s">
        <v>525</v>
      </c>
      <c r="C1578" t="s">
        <v>537</v>
      </c>
      <c r="D1578" t="s">
        <v>527</v>
      </c>
      <c r="E1578" s="52">
        <v>43770</v>
      </c>
      <c r="F1578" s="52">
        <v>43773</v>
      </c>
      <c r="G1578">
        <v>24.1</v>
      </c>
      <c r="H1578">
        <v>99.99</v>
      </c>
      <c r="I1578">
        <f>PivotTables3!$G1578*PivotTables3!$H1578</f>
        <v>2409.759</v>
      </c>
    </row>
    <row r="1579" spans="1:9" x14ac:dyDescent="0.2">
      <c r="A1579" t="s">
        <v>590</v>
      </c>
      <c r="B1579" t="s">
        <v>525</v>
      </c>
      <c r="C1579" t="s">
        <v>526</v>
      </c>
      <c r="D1579" t="s">
        <v>534</v>
      </c>
      <c r="E1579" s="52">
        <v>43789</v>
      </c>
      <c r="F1579" s="52">
        <v>43793</v>
      </c>
      <c r="G1579">
        <v>15.8</v>
      </c>
      <c r="H1579">
        <v>349</v>
      </c>
      <c r="I1579">
        <f>PivotTables3!$G1579*PivotTables3!$H1579</f>
        <v>5514.2</v>
      </c>
    </row>
    <row r="1580" spans="1:9" x14ac:dyDescent="0.2">
      <c r="A1580" t="s">
        <v>604</v>
      </c>
      <c r="B1580" t="s">
        <v>536</v>
      </c>
      <c r="C1580" t="s">
        <v>553</v>
      </c>
      <c r="D1580" t="s">
        <v>538</v>
      </c>
      <c r="E1580" s="52">
        <v>43825</v>
      </c>
      <c r="F1580" s="52">
        <v>43827</v>
      </c>
      <c r="G1580">
        <v>12.7</v>
      </c>
      <c r="H1580">
        <v>295.19</v>
      </c>
      <c r="I1580">
        <f>PivotTables3!$G1580*PivotTables3!$H1580</f>
        <v>3748.9129999999996</v>
      </c>
    </row>
    <row r="1581" spans="1:9" x14ac:dyDescent="0.2">
      <c r="A1581" t="s">
        <v>552</v>
      </c>
      <c r="B1581" t="s">
        <v>536</v>
      </c>
      <c r="C1581" t="s">
        <v>530</v>
      </c>
      <c r="D1581" t="s">
        <v>527</v>
      </c>
      <c r="E1581" s="52">
        <v>43776</v>
      </c>
      <c r="F1581" s="52">
        <v>43782</v>
      </c>
      <c r="G1581">
        <v>14.6</v>
      </c>
      <c r="H1581">
        <v>99.99</v>
      </c>
      <c r="I1581">
        <f>PivotTables3!$G1581*PivotTables3!$H1581</f>
        <v>1459.8539999999998</v>
      </c>
    </row>
    <row r="1582" spans="1:9" x14ac:dyDescent="0.2">
      <c r="A1582" t="s">
        <v>596</v>
      </c>
      <c r="B1582" t="s">
        <v>533</v>
      </c>
      <c r="C1582" t="s">
        <v>548</v>
      </c>
      <c r="D1582" t="s">
        <v>538</v>
      </c>
      <c r="E1582" s="52">
        <v>43591</v>
      </c>
      <c r="F1582" s="52">
        <v>43593</v>
      </c>
      <c r="G1582">
        <v>7.6</v>
      </c>
      <c r="H1582">
        <v>295.19</v>
      </c>
      <c r="I1582">
        <f>PivotTables3!$G1582*PivotTables3!$H1582</f>
        <v>2243.444</v>
      </c>
    </row>
    <row r="1583" spans="1:9" x14ac:dyDescent="0.2">
      <c r="A1583" t="s">
        <v>544</v>
      </c>
      <c r="B1583" t="s">
        <v>525</v>
      </c>
      <c r="C1583" t="s">
        <v>530</v>
      </c>
      <c r="D1583" t="s">
        <v>549</v>
      </c>
      <c r="E1583" s="52">
        <v>43680</v>
      </c>
      <c r="F1583" s="52">
        <v>43680</v>
      </c>
      <c r="G1583">
        <v>5.6</v>
      </c>
      <c r="H1583">
        <v>154.94999999999999</v>
      </c>
      <c r="I1583">
        <f>PivotTables3!$G1583*PivotTables3!$H1583</f>
        <v>867.71999999999991</v>
      </c>
    </row>
    <row r="1584" spans="1:9" x14ac:dyDescent="0.2">
      <c r="A1584" t="s">
        <v>573</v>
      </c>
      <c r="B1584" t="s">
        <v>533</v>
      </c>
      <c r="C1584" t="s">
        <v>562</v>
      </c>
      <c r="D1584" t="s">
        <v>531</v>
      </c>
      <c r="E1584" s="52">
        <v>43588</v>
      </c>
      <c r="F1584" s="52">
        <v>43588</v>
      </c>
      <c r="G1584">
        <v>9.9</v>
      </c>
      <c r="H1584">
        <v>299</v>
      </c>
      <c r="I1584">
        <f>PivotTables3!$G1584*PivotTables3!$H1584</f>
        <v>2960.1</v>
      </c>
    </row>
    <row r="1585" spans="1:9" x14ac:dyDescent="0.2">
      <c r="A1585" t="s">
        <v>597</v>
      </c>
      <c r="B1585" t="s">
        <v>536</v>
      </c>
      <c r="C1585" t="s">
        <v>559</v>
      </c>
      <c r="D1585" t="s">
        <v>541</v>
      </c>
      <c r="E1585" s="52">
        <v>43667</v>
      </c>
      <c r="F1585" s="52">
        <v>43668</v>
      </c>
      <c r="G1585">
        <v>21.5</v>
      </c>
      <c r="H1585">
        <v>134.99</v>
      </c>
      <c r="I1585">
        <f>PivotTables3!$G1585*PivotTables3!$H1585</f>
        <v>2902.2850000000003</v>
      </c>
    </row>
    <row r="1586" spans="1:9" x14ac:dyDescent="0.2">
      <c r="A1586" t="s">
        <v>587</v>
      </c>
      <c r="B1586" t="s">
        <v>529</v>
      </c>
      <c r="C1586" t="s">
        <v>559</v>
      </c>
      <c r="D1586" t="s">
        <v>527</v>
      </c>
      <c r="E1586" s="52">
        <v>43532</v>
      </c>
      <c r="F1586" s="52">
        <v>43535</v>
      </c>
      <c r="G1586">
        <v>24.1</v>
      </c>
      <c r="H1586">
        <v>99.99</v>
      </c>
      <c r="I1586">
        <f>PivotTables3!$G1586*PivotTables3!$H1586</f>
        <v>2409.759</v>
      </c>
    </row>
    <row r="1587" spans="1:9" x14ac:dyDescent="0.2">
      <c r="A1587" t="s">
        <v>588</v>
      </c>
      <c r="B1587" t="s">
        <v>529</v>
      </c>
      <c r="C1587" t="s">
        <v>537</v>
      </c>
      <c r="D1587" t="s">
        <v>557</v>
      </c>
      <c r="E1587" s="52">
        <v>43577</v>
      </c>
      <c r="F1587" s="52">
        <v>43577</v>
      </c>
      <c r="G1587">
        <v>24.9</v>
      </c>
      <c r="H1587">
        <v>329.25</v>
      </c>
      <c r="I1587">
        <f>PivotTables3!$G1587*PivotTables3!$H1587</f>
        <v>8198.3249999999989</v>
      </c>
    </row>
    <row r="1588" spans="1:9" x14ac:dyDescent="0.2">
      <c r="A1588" t="s">
        <v>586</v>
      </c>
      <c r="B1588" t="s">
        <v>529</v>
      </c>
      <c r="C1588" t="s">
        <v>526</v>
      </c>
      <c r="D1588" t="s">
        <v>531</v>
      </c>
      <c r="E1588" s="52">
        <v>43828</v>
      </c>
      <c r="F1588" s="52">
        <v>43830</v>
      </c>
      <c r="G1588">
        <v>23.2</v>
      </c>
      <c r="H1588">
        <v>299</v>
      </c>
      <c r="I1588">
        <f>PivotTables3!$G1588*PivotTables3!$H1588</f>
        <v>6936.8</v>
      </c>
    </row>
    <row r="1589" spans="1:9" x14ac:dyDescent="0.2">
      <c r="A1589" t="s">
        <v>528</v>
      </c>
      <c r="B1589" t="s">
        <v>525</v>
      </c>
      <c r="C1589" t="s">
        <v>562</v>
      </c>
      <c r="D1589" t="s">
        <v>549</v>
      </c>
      <c r="E1589" s="52">
        <v>43601</v>
      </c>
      <c r="F1589" s="52">
        <v>43602</v>
      </c>
      <c r="G1589">
        <v>10.1</v>
      </c>
      <c r="H1589">
        <v>154.94999999999999</v>
      </c>
      <c r="I1589">
        <f>PivotTables3!$G1589*PivotTables3!$H1589</f>
        <v>1564.9949999999999</v>
      </c>
    </row>
    <row r="1590" spans="1:9" x14ac:dyDescent="0.2">
      <c r="A1590" t="s">
        <v>593</v>
      </c>
      <c r="B1590" t="s">
        <v>529</v>
      </c>
      <c r="C1590" t="s">
        <v>537</v>
      </c>
      <c r="D1590" t="s">
        <v>566</v>
      </c>
      <c r="E1590" s="52">
        <v>43487</v>
      </c>
      <c r="F1590" s="52">
        <v>43489</v>
      </c>
      <c r="G1590">
        <v>8.1999999999999993</v>
      </c>
      <c r="H1590">
        <v>325</v>
      </c>
      <c r="I1590">
        <f>PivotTables3!$G1590*PivotTables3!$H1590</f>
        <v>2664.9999999999995</v>
      </c>
    </row>
    <row r="1591" spans="1:9" x14ac:dyDescent="0.2">
      <c r="A1591" t="s">
        <v>613</v>
      </c>
      <c r="B1591" t="s">
        <v>529</v>
      </c>
      <c r="C1591" t="s">
        <v>559</v>
      </c>
      <c r="D1591" t="s">
        <v>543</v>
      </c>
      <c r="E1591" s="52">
        <v>43801</v>
      </c>
      <c r="F1591" s="52">
        <v>43807</v>
      </c>
      <c r="G1591">
        <v>22.9</v>
      </c>
      <c r="H1591">
        <v>285.99</v>
      </c>
      <c r="I1591">
        <f>PivotTables3!$G1591*PivotTables3!$H1591</f>
        <v>6549.1709999999994</v>
      </c>
    </row>
    <row r="1592" spans="1:9" x14ac:dyDescent="0.2">
      <c r="A1592" t="s">
        <v>575</v>
      </c>
      <c r="B1592" t="s">
        <v>533</v>
      </c>
      <c r="C1592" t="s">
        <v>526</v>
      </c>
      <c r="D1592" t="s">
        <v>566</v>
      </c>
      <c r="E1592" s="52">
        <v>43586</v>
      </c>
      <c r="F1592" s="52">
        <v>43587</v>
      </c>
      <c r="G1592">
        <v>24.8</v>
      </c>
      <c r="H1592">
        <v>325</v>
      </c>
      <c r="I1592">
        <f>PivotTables3!$G1592*PivotTables3!$H1592</f>
        <v>8060</v>
      </c>
    </row>
    <row r="1593" spans="1:9" x14ac:dyDescent="0.2">
      <c r="A1593" t="s">
        <v>572</v>
      </c>
      <c r="B1593" t="s">
        <v>540</v>
      </c>
      <c r="C1593" t="s">
        <v>536</v>
      </c>
      <c r="D1593" t="s">
        <v>557</v>
      </c>
      <c r="E1593" s="52">
        <v>43575</v>
      </c>
      <c r="F1593" s="52">
        <v>43577</v>
      </c>
      <c r="G1593">
        <v>23</v>
      </c>
      <c r="H1593">
        <v>329.25</v>
      </c>
      <c r="I1593">
        <f>PivotTables3!$G1593*PivotTables3!$H1593</f>
        <v>7572.75</v>
      </c>
    </row>
    <row r="1594" spans="1:9" x14ac:dyDescent="0.2">
      <c r="A1594" t="s">
        <v>588</v>
      </c>
      <c r="B1594" t="s">
        <v>525</v>
      </c>
      <c r="C1594" t="s">
        <v>562</v>
      </c>
      <c r="D1594" t="s">
        <v>557</v>
      </c>
      <c r="E1594" s="52">
        <v>43557</v>
      </c>
      <c r="F1594" s="52">
        <v>43557</v>
      </c>
      <c r="G1594">
        <v>11.8</v>
      </c>
      <c r="H1594">
        <v>329.25</v>
      </c>
      <c r="I1594">
        <f>PivotTables3!$G1594*PivotTables3!$H1594</f>
        <v>3885.15</v>
      </c>
    </row>
    <row r="1595" spans="1:9" x14ac:dyDescent="0.2">
      <c r="A1595" t="s">
        <v>563</v>
      </c>
      <c r="B1595" t="s">
        <v>536</v>
      </c>
      <c r="C1595" t="s">
        <v>537</v>
      </c>
      <c r="D1595" t="s">
        <v>549</v>
      </c>
      <c r="E1595" s="52">
        <v>43610</v>
      </c>
      <c r="F1595" s="52">
        <v>43616</v>
      </c>
      <c r="G1595">
        <v>21.2</v>
      </c>
      <c r="H1595">
        <v>154.94999999999999</v>
      </c>
      <c r="I1595">
        <f>PivotTables3!$G1595*PivotTables3!$H1595</f>
        <v>3284.9399999999996</v>
      </c>
    </row>
    <row r="1596" spans="1:9" x14ac:dyDescent="0.2">
      <c r="A1596" t="s">
        <v>595</v>
      </c>
      <c r="B1596" t="s">
        <v>533</v>
      </c>
      <c r="C1596" t="s">
        <v>559</v>
      </c>
      <c r="D1596" t="s">
        <v>566</v>
      </c>
      <c r="E1596" s="52">
        <v>43491</v>
      </c>
      <c r="F1596" s="52">
        <v>43492</v>
      </c>
      <c r="G1596">
        <v>6.1</v>
      </c>
      <c r="H1596">
        <v>325</v>
      </c>
      <c r="I1596">
        <f>PivotTables3!$G1596*PivotTables3!$H1596</f>
        <v>1982.4999999999998</v>
      </c>
    </row>
    <row r="1597" spans="1:9" x14ac:dyDescent="0.2">
      <c r="A1597" t="s">
        <v>607</v>
      </c>
      <c r="B1597" t="s">
        <v>533</v>
      </c>
      <c r="C1597" t="s">
        <v>559</v>
      </c>
      <c r="D1597" t="s">
        <v>538</v>
      </c>
      <c r="E1597" s="52">
        <v>43680</v>
      </c>
      <c r="F1597" s="52">
        <v>43682</v>
      </c>
      <c r="G1597">
        <v>5.6</v>
      </c>
      <c r="H1597">
        <v>295.19</v>
      </c>
      <c r="I1597">
        <f>PivotTables3!$G1597*PivotTables3!$H1597</f>
        <v>1653.0639999999999</v>
      </c>
    </row>
    <row r="1598" spans="1:9" x14ac:dyDescent="0.2">
      <c r="A1598" t="s">
        <v>588</v>
      </c>
      <c r="B1598" t="s">
        <v>536</v>
      </c>
      <c r="C1598" t="s">
        <v>553</v>
      </c>
      <c r="D1598" t="s">
        <v>534</v>
      </c>
      <c r="E1598" s="52">
        <v>43607</v>
      </c>
      <c r="F1598" s="52">
        <v>43613</v>
      </c>
      <c r="G1598">
        <v>22.2</v>
      </c>
      <c r="H1598">
        <v>349</v>
      </c>
      <c r="I1598">
        <f>PivotTables3!$G1598*PivotTables3!$H1598</f>
        <v>7747.8</v>
      </c>
    </row>
    <row r="1599" spans="1:9" x14ac:dyDescent="0.2">
      <c r="A1599" t="s">
        <v>601</v>
      </c>
      <c r="B1599" t="s">
        <v>533</v>
      </c>
      <c r="C1599" t="s">
        <v>551</v>
      </c>
      <c r="D1599" t="s">
        <v>534</v>
      </c>
      <c r="E1599" s="52">
        <v>43506</v>
      </c>
      <c r="F1599" s="52">
        <v>43510</v>
      </c>
      <c r="G1599">
        <v>13.9</v>
      </c>
      <c r="H1599">
        <v>349</v>
      </c>
      <c r="I1599">
        <f>PivotTables3!$G1599*PivotTables3!$H1599</f>
        <v>4851.1000000000004</v>
      </c>
    </row>
    <row r="1600" spans="1:9" x14ac:dyDescent="0.2">
      <c r="A1600" t="s">
        <v>603</v>
      </c>
      <c r="B1600" t="s">
        <v>536</v>
      </c>
      <c r="C1600" t="s">
        <v>537</v>
      </c>
      <c r="D1600" t="s">
        <v>543</v>
      </c>
      <c r="E1600" s="52">
        <v>43623</v>
      </c>
      <c r="F1600" s="52">
        <v>43628</v>
      </c>
      <c r="G1600">
        <v>13.6</v>
      </c>
      <c r="H1600">
        <v>285.99</v>
      </c>
      <c r="I1600">
        <f>PivotTables3!$G1600*PivotTables3!$H1600</f>
        <v>3889.4639999999999</v>
      </c>
    </row>
    <row r="1601" spans="1:9" x14ac:dyDescent="0.2">
      <c r="A1601" t="s">
        <v>597</v>
      </c>
      <c r="B1601" t="s">
        <v>540</v>
      </c>
      <c r="C1601" t="s">
        <v>562</v>
      </c>
      <c r="D1601" t="s">
        <v>538</v>
      </c>
      <c r="E1601" s="52">
        <v>43764</v>
      </c>
      <c r="F1601" s="52">
        <v>43766</v>
      </c>
      <c r="G1601">
        <v>11.6</v>
      </c>
      <c r="H1601">
        <v>295.19</v>
      </c>
      <c r="I1601">
        <f>PivotTables3!$G1601*PivotTables3!$H1601</f>
        <v>3424.2039999999997</v>
      </c>
    </row>
    <row r="1602" spans="1:9" x14ac:dyDescent="0.2">
      <c r="A1602" t="s">
        <v>564</v>
      </c>
      <c r="B1602" t="s">
        <v>529</v>
      </c>
      <c r="C1602" t="s">
        <v>536</v>
      </c>
      <c r="D1602" t="s">
        <v>534</v>
      </c>
      <c r="E1602" s="52">
        <v>43652</v>
      </c>
      <c r="F1602" s="52">
        <v>43658</v>
      </c>
      <c r="G1602">
        <v>24.6</v>
      </c>
      <c r="H1602">
        <v>349</v>
      </c>
      <c r="I1602">
        <f>PivotTables3!$G1602*PivotTables3!$H1602</f>
        <v>8585.4</v>
      </c>
    </row>
    <row r="1603" spans="1:9" x14ac:dyDescent="0.2">
      <c r="A1603" t="s">
        <v>611</v>
      </c>
      <c r="B1603" t="s">
        <v>529</v>
      </c>
      <c r="C1603" t="s">
        <v>559</v>
      </c>
      <c r="D1603" t="s">
        <v>543</v>
      </c>
      <c r="E1603" s="52">
        <v>43471</v>
      </c>
      <c r="F1603" s="52">
        <v>43471</v>
      </c>
      <c r="G1603">
        <v>8.5</v>
      </c>
      <c r="H1603">
        <v>285.99</v>
      </c>
      <c r="I1603">
        <f>PivotTables3!$G1603*PivotTables3!$H1603</f>
        <v>2430.915</v>
      </c>
    </row>
    <row r="1604" spans="1:9" x14ac:dyDescent="0.2">
      <c r="A1604" t="s">
        <v>592</v>
      </c>
      <c r="B1604" t="s">
        <v>529</v>
      </c>
      <c r="C1604" t="s">
        <v>551</v>
      </c>
      <c r="D1604" t="s">
        <v>566</v>
      </c>
      <c r="E1604" s="52">
        <v>43638</v>
      </c>
      <c r="F1604" s="52">
        <v>43644</v>
      </c>
      <c r="G1604">
        <v>12.7</v>
      </c>
      <c r="H1604">
        <v>325</v>
      </c>
      <c r="I1604">
        <f>PivotTables3!$G1604*PivotTables3!$H1604</f>
        <v>4127.5</v>
      </c>
    </row>
    <row r="1605" spans="1:9" x14ac:dyDescent="0.2">
      <c r="A1605" t="s">
        <v>572</v>
      </c>
      <c r="B1605" t="s">
        <v>533</v>
      </c>
      <c r="C1605" t="s">
        <v>536</v>
      </c>
      <c r="D1605" t="s">
        <v>541</v>
      </c>
      <c r="E1605" s="52">
        <v>43764</v>
      </c>
      <c r="F1605" s="52">
        <v>43767</v>
      </c>
      <c r="G1605">
        <v>9.9</v>
      </c>
      <c r="H1605">
        <v>134.99</v>
      </c>
      <c r="I1605">
        <f>PivotTables3!$G1605*PivotTables3!$H1605</f>
        <v>1336.4010000000001</v>
      </c>
    </row>
    <row r="1606" spans="1:9" x14ac:dyDescent="0.2">
      <c r="A1606" t="s">
        <v>595</v>
      </c>
      <c r="B1606" t="s">
        <v>536</v>
      </c>
      <c r="C1606" t="s">
        <v>562</v>
      </c>
      <c r="D1606" t="s">
        <v>541</v>
      </c>
      <c r="E1606" s="52">
        <v>43636</v>
      </c>
      <c r="F1606" s="52">
        <v>43637</v>
      </c>
      <c r="G1606">
        <v>9.6</v>
      </c>
      <c r="H1606">
        <v>134.99</v>
      </c>
      <c r="I1606">
        <f>PivotTables3!$G1606*PivotTables3!$H1606</f>
        <v>1295.904</v>
      </c>
    </row>
    <row r="1607" spans="1:9" x14ac:dyDescent="0.2">
      <c r="A1607" t="s">
        <v>597</v>
      </c>
      <c r="B1607" t="s">
        <v>525</v>
      </c>
      <c r="C1607" t="s">
        <v>562</v>
      </c>
      <c r="D1607" t="s">
        <v>543</v>
      </c>
      <c r="E1607" s="52">
        <v>43495</v>
      </c>
      <c r="F1607" s="52">
        <v>43501</v>
      </c>
      <c r="G1607">
        <v>23.5</v>
      </c>
      <c r="H1607">
        <v>285.99</v>
      </c>
      <c r="I1607">
        <f>PivotTables3!$G1607*PivotTables3!$H1607</f>
        <v>6720.7650000000003</v>
      </c>
    </row>
    <row r="1608" spans="1:9" x14ac:dyDescent="0.2">
      <c r="A1608" t="s">
        <v>617</v>
      </c>
      <c r="B1608" t="s">
        <v>536</v>
      </c>
      <c r="C1608" t="s">
        <v>553</v>
      </c>
      <c r="D1608" t="s">
        <v>541</v>
      </c>
      <c r="E1608" s="52">
        <v>43712</v>
      </c>
      <c r="F1608" s="52">
        <v>43713</v>
      </c>
      <c r="G1608">
        <v>16.899999999999999</v>
      </c>
      <c r="H1608">
        <v>134.99</v>
      </c>
      <c r="I1608">
        <f>PivotTables3!$G1608*PivotTables3!$H1608</f>
        <v>2281.3310000000001</v>
      </c>
    </row>
    <row r="1609" spans="1:9" x14ac:dyDescent="0.2">
      <c r="A1609" t="s">
        <v>576</v>
      </c>
      <c r="B1609" t="s">
        <v>540</v>
      </c>
      <c r="C1609" t="s">
        <v>551</v>
      </c>
      <c r="D1609" t="s">
        <v>538</v>
      </c>
      <c r="E1609" s="52">
        <v>43561</v>
      </c>
      <c r="F1609" s="52">
        <v>43562</v>
      </c>
      <c r="G1609">
        <v>9</v>
      </c>
      <c r="H1609">
        <v>295.19</v>
      </c>
      <c r="I1609">
        <f>PivotTables3!$G1609*PivotTables3!$H1609</f>
        <v>2656.71</v>
      </c>
    </row>
    <row r="1610" spans="1:9" x14ac:dyDescent="0.2">
      <c r="A1610" t="s">
        <v>613</v>
      </c>
      <c r="B1610" t="s">
        <v>525</v>
      </c>
      <c r="C1610" t="s">
        <v>537</v>
      </c>
      <c r="D1610" t="s">
        <v>549</v>
      </c>
      <c r="E1610" s="52">
        <v>43726</v>
      </c>
      <c r="F1610" s="52">
        <v>43731</v>
      </c>
      <c r="G1610">
        <v>11.5</v>
      </c>
      <c r="H1610">
        <v>154.94999999999999</v>
      </c>
      <c r="I1610">
        <f>PivotTables3!$G1610*PivotTables3!$H1610</f>
        <v>1781.925</v>
      </c>
    </row>
    <row r="1611" spans="1:9" x14ac:dyDescent="0.2">
      <c r="A1611" t="s">
        <v>610</v>
      </c>
      <c r="B1611" t="s">
        <v>529</v>
      </c>
      <c r="C1611" t="s">
        <v>530</v>
      </c>
      <c r="D1611" t="s">
        <v>543</v>
      </c>
      <c r="E1611" s="52">
        <v>43491</v>
      </c>
      <c r="F1611" s="52">
        <v>43493</v>
      </c>
      <c r="G1611">
        <v>16.899999999999999</v>
      </c>
      <c r="H1611">
        <v>285.99</v>
      </c>
      <c r="I1611">
        <f>PivotTables3!$G1611*PivotTables3!$H1611</f>
        <v>4833.2309999999998</v>
      </c>
    </row>
    <row r="1612" spans="1:9" x14ac:dyDescent="0.2">
      <c r="A1612" t="s">
        <v>619</v>
      </c>
      <c r="B1612" t="s">
        <v>536</v>
      </c>
      <c r="C1612" t="s">
        <v>551</v>
      </c>
      <c r="D1612" t="s">
        <v>557</v>
      </c>
      <c r="E1612" s="52">
        <v>43695</v>
      </c>
      <c r="F1612" s="52">
        <v>43700</v>
      </c>
      <c r="G1612">
        <v>12.3</v>
      </c>
      <c r="H1612">
        <v>329.25</v>
      </c>
      <c r="I1612">
        <f>PivotTables3!$G1612*PivotTables3!$H1612</f>
        <v>4049.7750000000001</v>
      </c>
    </row>
    <row r="1613" spans="1:9" x14ac:dyDescent="0.2">
      <c r="A1613" t="s">
        <v>606</v>
      </c>
      <c r="B1613" t="s">
        <v>529</v>
      </c>
      <c r="C1613" t="s">
        <v>526</v>
      </c>
      <c r="D1613" t="s">
        <v>534</v>
      </c>
      <c r="E1613" s="52">
        <v>43513</v>
      </c>
      <c r="F1613" s="52">
        <v>43515</v>
      </c>
      <c r="G1613">
        <v>16.100000000000001</v>
      </c>
      <c r="H1613">
        <v>349</v>
      </c>
      <c r="I1613">
        <f>PivotTables3!$G1613*PivotTables3!$H1613</f>
        <v>5618.9000000000005</v>
      </c>
    </row>
    <row r="1614" spans="1:9" x14ac:dyDescent="0.2">
      <c r="A1614" t="s">
        <v>550</v>
      </c>
      <c r="B1614" t="s">
        <v>536</v>
      </c>
      <c r="C1614" t="s">
        <v>530</v>
      </c>
      <c r="D1614" t="s">
        <v>534</v>
      </c>
      <c r="E1614" s="52">
        <v>43707</v>
      </c>
      <c r="F1614" s="52">
        <v>43709</v>
      </c>
      <c r="G1614">
        <v>23.4</v>
      </c>
      <c r="H1614">
        <v>349</v>
      </c>
      <c r="I1614">
        <f>PivotTables3!$G1614*PivotTables3!$H1614</f>
        <v>8166.5999999999995</v>
      </c>
    </row>
    <row r="1615" spans="1:9" x14ac:dyDescent="0.2">
      <c r="A1615" t="s">
        <v>590</v>
      </c>
      <c r="B1615" t="s">
        <v>525</v>
      </c>
      <c r="C1615" t="s">
        <v>548</v>
      </c>
      <c r="D1615" t="s">
        <v>557</v>
      </c>
      <c r="E1615" s="52">
        <v>43614</v>
      </c>
      <c r="F1615" s="52">
        <v>43618</v>
      </c>
      <c r="G1615">
        <v>18.899999999999999</v>
      </c>
      <c r="H1615">
        <v>329.25</v>
      </c>
      <c r="I1615">
        <f>PivotTables3!$G1615*PivotTables3!$H1615</f>
        <v>6222.8249999999998</v>
      </c>
    </row>
    <row r="1616" spans="1:9" x14ac:dyDescent="0.2">
      <c r="A1616" t="s">
        <v>591</v>
      </c>
      <c r="B1616" t="s">
        <v>529</v>
      </c>
      <c r="C1616" t="s">
        <v>551</v>
      </c>
      <c r="D1616" t="s">
        <v>538</v>
      </c>
      <c r="E1616" s="52">
        <v>43659</v>
      </c>
      <c r="F1616" s="52">
        <v>43659</v>
      </c>
      <c r="G1616">
        <v>9.8000000000000007</v>
      </c>
      <c r="H1616">
        <v>295.19</v>
      </c>
      <c r="I1616">
        <f>PivotTables3!$G1616*PivotTables3!$H1616</f>
        <v>2892.8620000000001</v>
      </c>
    </row>
    <row r="1617" spans="1:9" x14ac:dyDescent="0.2">
      <c r="A1617" t="s">
        <v>620</v>
      </c>
      <c r="B1617" t="s">
        <v>529</v>
      </c>
      <c r="C1617" t="s">
        <v>536</v>
      </c>
      <c r="D1617" t="s">
        <v>538</v>
      </c>
      <c r="E1617" s="52">
        <v>43600</v>
      </c>
      <c r="F1617" s="52">
        <v>43601</v>
      </c>
      <c r="G1617">
        <v>15.9</v>
      </c>
      <c r="H1617">
        <v>295.19</v>
      </c>
      <c r="I1617">
        <f>PivotTables3!$G1617*PivotTables3!$H1617</f>
        <v>4693.5209999999997</v>
      </c>
    </row>
    <row r="1618" spans="1:9" x14ac:dyDescent="0.2">
      <c r="A1618" t="s">
        <v>579</v>
      </c>
      <c r="B1618" t="s">
        <v>536</v>
      </c>
      <c r="C1618" t="s">
        <v>553</v>
      </c>
      <c r="D1618" t="s">
        <v>543</v>
      </c>
      <c r="E1618" s="52">
        <v>43588</v>
      </c>
      <c r="F1618" s="52">
        <v>43589</v>
      </c>
      <c r="G1618">
        <v>22.6</v>
      </c>
      <c r="H1618">
        <v>285.99</v>
      </c>
      <c r="I1618">
        <f>PivotTables3!$G1618*PivotTables3!$H1618</f>
        <v>6463.3740000000007</v>
      </c>
    </row>
    <row r="1619" spans="1:9" x14ac:dyDescent="0.2">
      <c r="A1619" t="s">
        <v>563</v>
      </c>
      <c r="B1619" t="s">
        <v>525</v>
      </c>
      <c r="C1619" t="s">
        <v>562</v>
      </c>
      <c r="D1619" t="s">
        <v>538</v>
      </c>
      <c r="E1619" s="52">
        <v>43756</v>
      </c>
      <c r="F1619" s="52">
        <v>43756</v>
      </c>
      <c r="G1619">
        <v>14.8</v>
      </c>
      <c r="H1619">
        <v>295.19</v>
      </c>
      <c r="I1619">
        <f>PivotTables3!$G1619*PivotTables3!$H1619</f>
        <v>4368.8119999999999</v>
      </c>
    </row>
    <row r="1620" spans="1:9" x14ac:dyDescent="0.2">
      <c r="A1620" t="s">
        <v>564</v>
      </c>
      <c r="B1620" t="s">
        <v>525</v>
      </c>
      <c r="C1620" t="s">
        <v>559</v>
      </c>
      <c r="D1620" t="s">
        <v>566</v>
      </c>
      <c r="E1620" s="52">
        <v>43477</v>
      </c>
      <c r="F1620" s="52">
        <v>43481</v>
      </c>
      <c r="G1620">
        <v>24.3</v>
      </c>
      <c r="H1620">
        <v>325</v>
      </c>
      <c r="I1620">
        <f>PivotTables3!$G1620*PivotTables3!$H1620</f>
        <v>7897.5</v>
      </c>
    </row>
    <row r="1621" spans="1:9" x14ac:dyDescent="0.2">
      <c r="A1621" t="s">
        <v>560</v>
      </c>
      <c r="B1621" t="s">
        <v>536</v>
      </c>
      <c r="C1621" t="s">
        <v>536</v>
      </c>
      <c r="D1621" t="s">
        <v>531</v>
      </c>
      <c r="E1621" s="52">
        <v>43745</v>
      </c>
      <c r="F1621" s="52">
        <v>43748</v>
      </c>
      <c r="G1621">
        <v>6</v>
      </c>
      <c r="H1621">
        <v>299</v>
      </c>
      <c r="I1621">
        <f>PivotTables3!$G1621*PivotTables3!$H1621</f>
        <v>1794</v>
      </c>
    </row>
    <row r="1622" spans="1:9" x14ac:dyDescent="0.2">
      <c r="A1622" t="s">
        <v>608</v>
      </c>
      <c r="B1622" t="s">
        <v>536</v>
      </c>
      <c r="C1622" t="s">
        <v>536</v>
      </c>
      <c r="D1622" t="s">
        <v>543</v>
      </c>
      <c r="E1622" s="52">
        <v>43599</v>
      </c>
      <c r="F1622" s="52">
        <v>43600</v>
      </c>
      <c r="G1622">
        <v>18.5</v>
      </c>
      <c r="H1622">
        <v>285.99</v>
      </c>
      <c r="I1622">
        <f>PivotTables3!$G1622*PivotTables3!$H1622</f>
        <v>5290.8150000000005</v>
      </c>
    </row>
    <row r="1623" spans="1:9" x14ac:dyDescent="0.2">
      <c r="A1623" t="s">
        <v>608</v>
      </c>
      <c r="B1623" t="s">
        <v>525</v>
      </c>
      <c r="C1623" t="s">
        <v>537</v>
      </c>
      <c r="D1623" t="s">
        <v>527</v>
      </c>
      <c r="E1623" s="52">
        <v>43562</v>
      </c>
      <c r="F1623" s="52">
        <v>43563</v>
      </c>
      <c r="G1623">
        <v>19.100000000000001</v>
      </c>
      <c r="H1623">
        <v>99.99</v>
      </c>
      <c r="I1623">
        <f>PivotTables3!$G1623*PivotTables3!$H1623</f>
        <v>1909.809</v>
      </c>
    </row>
    <row r="1624" spans="1:9" x14ac:dyDescent="0.2">
      <c r="A1624" t="s">
        <v>578</v>
      </c>
      <c r="B1624" t="s">
        <v>525</v>
      </c>
      <c r="C1624" t="s">
        <v>562</v>
      </c>
      <c r="D1624" t="s">
        <v>531</v>
      </c>
      <c r="E1624" s="52">
        <v>43587</v>
      </c>
      <c r="F1624" s="52">
        <v>43591</v>
      </c>
      <c r="G1624">
        <v>24.9</v>
      </c>
      <c r="H1624">
        <v>299</v>
      </c>
      <c r="I1624">
        <f>PivotTables3!$G1624*PivotTables3!$H1624</f>
        <v>7445.0999999999995</v>
      </c>
    </row>
    <row r="1625" spans="1:9" x14ac:dyDescent="0.2">
      <c r="A1625" t="s">
        <v>612</v>
      </c>
      <c r="B1625" t="s">
        <v>536</v>
      </c>
      <c r="C1625" t="s">
        <v>562</v>
      </c>
      <c r="D1625" t="s">
        <v>538</v>
      </c>
      <c r="E1625" s="52">
        <v>43596</v>
      </c>
      <c r="F1625" s="52">
        <v>43599</v>
      </c>
      <c r="G1625">
        <v>21.6</v>
      </c>
      <c r="H1625">
        <v>295.19</v>
      </c>
      <c r="I1625">
        <f>PivotTables3!$G1625*PivotTables3!$H1625</f>
        <v>6376.1040000000003</v>
      </c>
    </row>
    <row r="1626" spans="1:9" x14ac:dyDescent="0.2">
      <c r="A1626" t="s">
        <v>619</v>
      </c>
      <c r="B1626" t="s">
        <v>540</v>
      </c>
      <c r="C1626" t="s">
        <v>562</v>
      </c>
      <c r="D1626" t="s">
        <v>541</v>
      </c>
      <c r="E1626" s="52">
        <v>43568</v>
      </c>
      <c r="F1626" s="52">
        <v>43574</v>
      </c>
      <c r="G1626">
        <v>13.6</v>
      </c>
      <c r="H1626">
        <v>134.99</v>
      </c>
      <c r="I1626">
        <f>PivotTables3!$G1626*PivotTables3!$H1626</f>
        <v>1835.864</v>
      </c>
    </row>
    <row r="1627" spans="1:9" x14ac:dyDescent="0.2">
      <c r="A1627" t="s">
        <v>563</v>
      </c>
      <c r="B1627" t="s">
        <v>533</v>
      </c>
      <c r="C1627" t="s">
        <v>551</v>
      </c>
      <c r="D1627" t="s">
        <v>566</v>
      </c>
      <c r="E1627" s="52">
        <v>43525</v>
      </c>
      <c r="F1627" s="52">
        <v>43530</v>
      </c>
      <c r="G1627">
        <v>22.7</v>
      </c>
      <c r="H1627">
        <v>325</v>
      </c>
      <c r="I1627">
        <f>PivotTables3!$G1627*PivotTables3!$H1627</f>
        <v>7377.5</v>
      </c>
    </row>
    <row r="1628" spans="1:9" x14ac:dyDescent="0.2">
      <c r="A1628" t="s">
        <v>608</v>
      </c>
      <c r="B1628" t="s">
        <v>525</v>
      </c>
      <c r="C1628" t="s">
        <v>536</v>
      </c>
      <c r="D1628" t="s">
        <v>549</v>
      </c>
      <c r="E1628" s="52">
        <v>43688</v>
      </c>
      <c r="F1628" s="52">
        <v>43688</v>
      </c>
      <c r="G1628">
        <v>24.6</v>
      </c>
      <c r="H1628">
        <v>154.94999999999999</v>
      </c>
      <c r="I1628">
        <f>PivotTables3!$G1628*PivotTables3!$H1628</f>
        <v>3811.77</v>
      </c>
    </row>
    <row r="1629" spans="1:9" x14ac:dyDescent="0.2">
      <c r="A1629" t="s">
        <v>575</v>
      </c>
      <c r="B1629" t="s">
        <v>533</v>
      </c>
      <c r="C1629" t="s">
        <v>548</v>
      </c>
      <c r="D1629" t="s">
        <v>527</v>
      </c>
      <c r="E1629" s="52">
        <v>43532</v>
      </c>
      <c r="F1629" s="52">
        <v>43538</v>
      </c>
      <c r="G1629">
        <v>24.4</v>
      </c>
      <c r="H1629">
        <v>99.99</v>
      </c>
      <c r="I1629">
        <f>PivotTables3!$G1629*PivotTables3!$H1629</f>
        <v>2439.7559999999999</v>
      </c>
    </row>
    <row r="1630" spans="1:9" x14ac:dyDescent="0.2">
      <c r="A1630" t="s">
        <v>597</v>
      </c>
      <c r="B1630" t="s">
        <v>525</v>
      </c>
      <c r="C1630" t="s">
        <v>530</v>
      </c>
      <c r="D1630" t="s">
        <v>549</v>
      </c>
      <c r="E1630" s="52">
        <v>43612</v>
      </c>
      <c r="F1630" s="52">
        <v>43618</v>
      </c>
      <c r="G1630">
        <v>22</v>
      </c>
      <c r="H1630">
        <v>154.94999999999999</v>
      </c>
      <c r="I1630">
        <f>PivotTables3!$G1630*PivotTables3!$H1630</f>
        <v>3408.8999999999996</v>
      </c>
    </row>
    <row r="1631" spans="1:9" x14ac:dyDescent="0.2">
      <c r="A1631" t="s">
        <v>563</v>
      </c>
      <c r="B1631" t="s">
        <v>533</v>
      </c>
      <c r="C1631" t="s">
        <v>562</v>
      </c>
      <c r="D1631" t="s">
        <v>541</v>
      </c>
      <c r="E1631" s="52">
        <v>43557</v>
      </c>
      <c r="F1631" s="52">
        <v>43563</v>
      </c>
      <c r="G1631">
        <v>23.4</v>
      </c>
      <c r="H1631">
        <v>134.99</v>
      </c>
      <c r="I1631">
        <f>PivotTables3!$G1631*PivotTables3!$H1631</f>
        <v>3158.7660000000001</v>
      </c>
    </row>
    <row r="1632" spans="1:9" x14ac:dyDescent="0.2">
      <c r="A1632" t="s">
        <v>547</v>
      </c>
      <c r="B1632" t="s">
        <v>525</v>
      </c>
      <c r="C1632" t="s">
        <v>537</v>
      </c>
      <c r="D1632" t="s">
        <v>538</v>
      </c>
      <c r="E1632" s="52">
        <v>43825</v>
      </c>
      <c r="F1632" s="52">
        <v>43826</v>
      </c>
      <c r="G1632">
        <v>23.8</v>
      </c>
      <c r="H1632">
        <v>295.19</v>
      </c>
      <c r="I1632">
        <f>PivotTables3!$G1632*PivotTables3!$H1632</f>
        <v>7025.5219999999999</v>
      </c>
    </row>
    <row r="1633" spans="1:9" x14ac:dyDescent="0.2">
      <c r="A1633" t="s">
        <v>545</v>
      </c>
      <c r="B1633" t="s">
        <v>536</v>
      </c>
      <c r="C1633" t="s">
        <v>551</v>
      </c>
      <c r="D1633" t="s">
        <v>566</v>
      </c>
      <c r="E1633" s="52">
        <v>43537</v>
      </c>
      <c r="F1633" s="52">
        <v>43541</v>
      </c>
      <c r="G1633">
        <v>16.8</v>
      </c>
      <c r="H1633">
        <v>325</v>
      </c>
      <c r="I1633">
        <f>PivotTables3!$G1633*PivotTables3!$H1633</f>
        <v>5460</v>
      </c>
    </row>
    <row r="1634" spans="1:9" x14ac:dyDescent="0.2">
      <c r="A1634" t="s">
        <v>591</v>
      </c>
      <c r="B1634" t="s">
        <v>525</v>
      </c>
      <c r="C1634" t="s">
        <v>548</v>
      </c>
      <c r="D1634" t="s">
        <v>527</v>
      </c>
      <c r="E1634" s="52">
        <v>43623</v>
      </c>
      <c r="F1634" s="52">
        <v>43625</v>
      </c>
      <c r="G1634">
        <v>10.6</v>
      </c>
      <c r="H1634">
        <v>99.99</v>
      </c>
      <c r="I1634">
        <f>PivotTables3!$G1634*PivotTables3!$H1634</f>
        <v>1059.894</v>
      </c>
    </row>
    <row r="1635" spans="1:9" x14ac:dyDescent="0.2">
      <c r="A1635" t="s">
        <v>556</v>
      </c>
      <c r="B1635" t="s">
        <v>529</v>
      </c>
      <c r="C1635" t="s">
        <v>536</v>
      </c>
      <c r="D1635" t="s">
        <v>534</v>
      </c>
      <c r="E1635" s="52">
        <v>43493</v>
      </c>
      <c r="F1635" s="52">
        <v>43493</v>
      </c>
      <c r="G1635">
        <v>23</v>
      </c>
      <c r="H1635">
        <v>349</v>
      </c>
      <c r="I1635">
        <f>PivotTables3!$G1635*PivotTables3!$H1635</f>
        <v>8027</v>
      </c>
    </row>
    <row r="1636" spans="1:9" x14ac:dyDescent="0.2">
      <c r="A1636" t="s">
        <v>614</v>
      </c>
      <c r="B1636" t="s">
        <v>540</v>
      </c>
      <c r="C1636" t="s">
        <v>537</v>
      </c>
      <c r="D1636" t="s">
        <v>557</v>
      </c>
      <c r="E1636" s="52">
        <v>43506</v>
      </c>
      <c r="F1636" s="52">
        <v>43507</v>
      </c>
      <c r="G1636">
        <v>15.3</v>
      </c>
      <c r="H1636">
        <v>329.25</v>
      </c>
      <c r="I1636">
        <f>PivotTables3!$G1636*PivotTables3!$H1636</f>
        <v>5037.5250000000005</v>
      </c>
    </row>
    <row r="1637" spans="1:9" x14ac:dyDescent="0.2">
      <c r="A1637" t="s">
        <v>573</v>
      </c>
      <c r="B1637" t="s">
        <v>533</v>
      </c>
      <c r="C1637" t="s">
        <v>536</v>
      </c>
      <c r="D1637" t="s">
        <v>538</v>
      </c>
      <c r="E1637" s="52">
        <v>43773</v>
      </c>
      <c r="F1637" s="52">
        <v>43773</v>
      </c>
      <c r="G1637">
        <v>11.9</v>
      </c>
      <c r="H1637">
        <v>295.19</v>
      </c>
      <c r="I1637">
        <f>PivotTables3!$G1637*PivotTables3!$H1637</f>
        <v>3512.761</v>
      </c>
    </row>
    <row r="1638" spans="1:9" x14ac:dyDescent="0.2">
      <c r="A1638" t="s">
        <v>590</v>
      </c>
      <c r="B1638" t="s">
        <v>533</v>
      </c>
      <c r="C1638" t="s">
        <v>562</v>
      </c>
      <c r="D1638" t="s">
        <v>534</v>
      </c>
      <c r="E1638" s="52">
        <v>43541</v>
      </c>
      <c r="F1638" s="52">
        <v>43541</v>
      </c>
      <c r="G1638">
        <v>15.2</v>
      </c>
      <c r="H1638">
        <v>349</v>
      </c>
      <c r="I1638">
        <f>PivotTables3!$G1638*PivotTables3!$H1638</f>
        <v>5304.8</v>
      </c>
    </row>
    <row r="1639" spans="1:9" x14ac:dyDescent="0.2">
      <c r="A1639" t="s">
        <v>563</v>
      </c>
      <c r="B1639" t="s">
        <v>529</v>
      </c>
      <c r="C1639" t="s">
        <v>562</v>
      </c>
      <c r="D1639" t="s">
        <v>543</v>
      </c>
      <c r="E1639" s="52">
        <v>43773</v>
      </c>
      <c r="F1639" s="52">
        <v>43779</v>
      </c>
      <c r="G1639">
        <v>6</v>
      </c>
      <c r="H1639">
        <v>285.99</v>
      </c>
      <c r="I1639">
        <f>PivotTables3!$G1639*PivotTables3!$H1639</f>
        <v>1715.94</v>
      </c>
    </row>
    <row r="1640" spans="1:9" x14ac:dyDescent="0.2">
      <c r="A1640" t="s">
        <v>603</v>
      </c>
      <c r="B1640" t="s">
        <v>540</v>
      </c>
      <c r="C1640" t="s">
        <v>536</v>
      </c>
      <c r="D1640" t="s">
        <v>543</v>
      </c>
      <c r="E1640" s="52">
        <v>43556</v>
      </c>
      <c r="F1640" s="52">
        <v>43560</v>
      </c>
      <c r="G1640">
        <v>12.5</v>
      </c>
      <c r="H1640">
        <v>285.99</v>
      </c>
      <c r="I1640">
        <f>PivotTables3!$G1640*PivotTables3!$H1640</f>
        <v>3574.875</v>
      </c>
    </row>
    <row r="1641" spans="1:9" x14ac:dyDescent="0.2">
      <c r="A1641" t="s">
        <v>524</v>
      </c>
      <c r="B1641" t="s">
        <v>536</v>
      </c>
      <c r="C1641" t="s">
        <v>562</v>
      </c>
      <c r="D1641" t="s">
        <v>527</v>
      </c>
      <c r="E1641" s="52">
        <v>43687</v>
      </c>
      <c r="F1641" s="52">
        <v>43688</v>
      </c>
      <c r="G1641">
        <v>5</v>
      </c>
      <c r="H1641">
        <v>99.99</v>
      </c>
      <c r="I1641">
        <f>PivotTables3!$G1641*PivotTables3!$H1641</f>
        <v>499.95</v>
      </c>
    </row>
    <row r="1642" spans="1:9" x14ac:dyDescent="0.2">
      <c r="A1642" t="s">
        <v>554</v>
      </c>
      <c r="B1642" t="s">
        <v>525</v>
      </c>
      <c r="C1642" t="s">
        <v>537</v>
      </c>
      <c r="D1642" t="s">
        <v>538</v>
      </c>
      <c r="E1642" s="52">
        <v>43481</v>
      </c>
      <c r="F1642" s="52">
        <v>43487</v>
      </c>
      <c r="G1642">
        <v>24.6</v>
      </c>
      <c r="H1642">
        <v>295.19</v>
      </c>
      <c r="I1642">
        <f>PivotTables3!$G1642*PivotTables3!$H1642</f>
        <v>7261.674</v>
      </c>
    </row>
    <row r="1643" spans="1:9" x14ac:dyDescent="0.2">
      <c r="A1643" t="s">
        <v>620</v>
      </c>
      <c r="B1643" t="s">
        <v>525</v>
      </c>
      <c r="C1643" t="s">
        <v>559</v>
      </c>
      <c r="D1643" t="s">
        <v>557</v>
      </c>
      <c r="E1643" s="52">
        <v>43555</v>
      </c>
      <c r="F1643" s="52">
        <v>43559</v>
      </c>
      <c r="G1643">
        <v>18.3</v>
      </c>
      <c r="H1643">
        <v>329.25</v>
      </c>
      <c r="I1643">
        <f>PivotTables3!$G1643*PivotTables3!$H1643</f>
        <v>6025.2750000000005</v>
      </c>
    </row>
    <row r="1644" spans="1:9" x14ac:dyDescent="0.2">
      <c r="A1644" t="s">
        <v>554</v>
      </c>
      <c r="B1644" t="s">
        <v>533</v>
      </c>
      <c r="C1644" t="s">
        <v>530</v>
      </c>
      <c r="D1644" t="s">
        <v>531</v>
      </c>
      <c r="E1644" s="52">
        <v>43516</v>
      </c>
      <c r="F1644" s="52">
        <v>43522</v>
      </c>
      <c r="G1644">
        <v>14.4</v>
      </c>
      <c r="H1644">
        <v>299</v>
      </c>
      <c r="I1644">
        <f>PivotTables3!$G1644*PivotTables3!$H1644</f>
        <v>4305.6000000000004</v>
      </c>
    </row>
    <row r="1645" spans="1:9" x14ac:dyDescent="0.2">
      <c r="A1645" t="s">
        <v>604</v>
      </c>
      <c r="B1645" t="s">
        <v>525</v>
      </c>
      <c r="C1645" t="s">
        <v>551</v>
      </c>
      <c r="D1645" t="s">
        <v>543</v>
      </c>
      <c r="E1645" s="52">
        <v>43526</v>
      </c>
      <c r="F1645" s="52">
        <v>43529</v>
      </c>
      <c r="G1645">
        <v>19.8</v>
      </c>
      <c r="H1645">
        <v>285.99</v>
      </c>
      <c r="I1645">
        <f>PivotTables3!$G1645*PivotTables3!$H1645</f>
        <v>5662.6020000000008</v>
      </c>
    </row>
    <row r="1646" spans="1:9" x14ac:dyDescent="0.2">
      <c r="A1646" t="s">
        <v>585</v>
      </c>
      <c r="B1646" t="s">
        <v>529</v>
      </c>
      <c r="C1646" t="s">
        <v>548</v>
      </c>
      <c r="D1646" t="s">
        <v>557</v>
      </c>
      <c r="E1646" s="52">
        <v>43503</v>
      </c>
      <c r="F1646" s="52">
        <v>43508</v>
      </c>
      <c r="G1646">
        <v>24.3</v>
      </c>
      <c r="H1646">
        <v>329.25</v>
      </c>
      <c r="I1646">
        <f>PivotTables3!$G1646*PivotTables3!$H1646</f>
        <v>8000.7750000000005</v>
      </c>
    </row>
    <row r="1647" spans="1:9" x14ac:dyDescent="0.2">
      <c r="A1647" t="s">
        <v>622</v>
      </c>
      <c r="B1647" t="s">
        <v>533</v>
      </c>
      <c r="C1647" t="s">
        <v>526</v>
      </c>
      <c r="D1647" t="s">
        <v>531</v>
      </c>
      <c r="E1647" s="52">
        <v>43707</v>
      </c>
      <c r="F1647" s="52">
        <v>43710</v>
      </c>
      <c r="G1647">
        <v>22.4</v>
      </c>
      <c r="H1647">
        <v>299</v>
      </c>
      <c r="I1647">
        <f>PivotTables3!$G1647*PivotTables3!$H1647</f>
        <v>6697.5999999999995</v>
      </c>
    </row>
    <row r="1648" spans="1:9" x14ac:dyDescent="0.2">
      <c r="A1648" t="s">
        <v>550</v>
      </c>
      <c r="B1648" t="s">
        <v>525</v>
      </c>
      <c r="C1648" t="s">
        <v>553</v>
      </c>
      <c r="D1648" t="s">
        <v>527</v>
      </c>
      <c r="E1648" s="52">
        <v>43717</v>
      </c>
      <c r="F1648" s="52">
        <v>43721</v>
      </c>
      <c r="G1648">
        <v>19.600000000000001</v>
      </c>
      <c r="H1648">
        <v>99.99</v>
      </c>
      <c r="I1648">
        <f>PivotTables3!$G1648*PivotTables3!$H1648</f>
        <v>1959.8040000000001</v>
      </c>
    </row>
    <row r="1649" spans="1:9" x14ac:dyDescent="0.2">
      <c r="A1649" t="s">
        <v>607</v>
      </c>
      <c r="B1649" t="s">
        <v>525</v>
      </c>
      <c r="C1649" t="s">
        <v>559</v>
      </c>
      <c r="D1649" t="s">
        <v>549</v>
      </c>
      <c r="E1649" s="52">
        <v>43703</v>
      </c>
      <c r="F1649" s="52">
        <v>43708</v>
      </c>
      <c r="G1649">
        <v>24.8</v>
      </c>
      <c r="H1649">
        <v>154.94999999999999</v>
      </c>
      <c r="I1649">
        <f>PivotTables3!$G1649*PivotTables3!$H1649</f>
        <v>3842.7599999999998</v>
      </c>
    </row>
    <row r="1650" spans="1:9" x14ac:dyDescent="0.2">
      <c r="A1650" t="s">
        <v>580</v>
      </c>
      <c r="B1650" t="s">
        <v>525</v>
      </c>
      <c r="C1650" t="s">
        <v>562</v>
      </c>
      <c r="D1650" t="s">
        <v>549</v>
      </c>
      <c r="E1650" s="52">
        <v>43534</v>
      </c>
      <c r="F1650" s="52">
        <v>43537</v>
      </c>
      <c r="G1650">
        <v>11.8</v>
      </c>
      <c r="H1650">
        <v>154.94999999999999</v>
      </c>
      <c r="I1650">
        <f>PivotTables3!$G1650*PivotTables3!$H1650</f>
        <v>1828.41</v>
      </c>
    </row>
    <row r="1651" spans="1:9" x14ac:dyDescent="0.2">
      <c r="A1651" t="s">
        <v>550</v>
      </c>
      <c r="B1651" t="s">
        <v>540</v>
      </c>
      <c r="C1651" t="s">
        <v>537</v>
      </c>
      <c r="D1651" t="s">
        <v>541</v>
      </c>
      <c r="E1651" s="52">
        <v>43567</v>
      </c>
      <c r="F1651" s="52">
        <v>43572</v>
      </c>
      <c r="G1651">
        <v>12.3</v>
      </c>
      <c r="H1651">
        <v>134.99</v>
      </c>
      <c r="I1651">
        <f>PivotTables3!$G1651*PivotTables3!$H1651</f>
        <v>1660.3770000000002</v>
      </c>
    </row>
    <row r="1652" spans="1:9" x14ac:dyDescent="0.2">
      <c r="A1652" t="s">
        <v>546</v>
      </c>
      <c r="B1652" t="s">
        <v>525</v>
      </c>
      <c r="C1652" t="s">
        <v>562</v>
      </c>
      <c r="D1652" t="s">
        <v>541</v>
      </c>
      <c r="E1652" s="52">
        <v>43469</v>
      </c>
      <c r="F1652" s="52">
        <v>43475</v>
      </c>
      <c r="G1652">
        <v>7.8</v>
      </c>
      <c r="H1652">
        <v>134.99</v>
      </c>
      <c r="I1652">
        <f>PivotTables3!$G1652*PivotTables3!$H1652</f>
        <v>1052.922</v>
      </c>
    </row>
    <row r="1653" spans="1:9" x14ac:dyDescent="0.2">
      <c r="A1653" t="s">
        <v>561</v>
      </c>
      <c r="B1653" t="s">
        <v>533</v>
      </c>
      <c r="C1653" t="s">
        <v>526</v>
      </c>
      <c r="D1653" t="s">
        <v>541</v>
      </c>
      <c r="E1653" s="52">
        <v>43706</v>
      </c>
      <c r="F1653" s="52">
        <v>43711</v>
      </c>
      <c r="G1653">
        <v>24.5</v>
      </c>
      <c r="H1653">
        <v>134.99</v>
      </c>
      <c r="I1653">
        <f>PivotTables3!$G1653*PivotTables3!$H1653</f>
        <v>3307.2550000000001</v>
      </c>
    </row>
    <row r="1654" spans="1:9" x14ac:dyDescent="0.2">
      <c r="A1654" t="s">
        <v>622</v>
      </c>
      <c r="B1654" t="s">
        <v>525</v>
      </c>
      <c r="C1654" t="s">
        <v>537</v>
      </c>
      <c r="D1654" t="s">
        <v>566</v>
      </c>
      <c r="E1654" s="52">
        <v>43770</v>
      </c>
      <c r="F1654" s="52">
        <v>43771</v>
      </c>
      <c r="G1654">
        <v>20.399999999999999</v>
      </c>
      <c r="H1654">
        <v>325</v>
      </c>
      <c r="I1654">
        <f>PivotTables3!$G1654*PivotTables3!$H1654</f>
        <v>6629.9999999999991</v>
      </c>
    </row>
    <row r="1655" spans="1:9" x14ac:dyDescent="0.2">
      <c r="A1655" t="s">
        <v>561</v>
      </c>
      <c r="B1655" t="s">
        <v>533</v>
      </c>
      <c r="C1655" t="s">
        <v>551</v>
      </c>
      <c r="D1655" t="s">
        <v>566</v>
      </c>
      <c r="E1655" s="52">
        <v>43609</v>
      </c>
      <c r="F1655" s="52">
        <v>43615</v>
      </c>
      <c r="G1655">
        <v>16.8</v>
      </c>
      <c r="H1655">
        <v>325</v>
      </c>
      <c r="I1655">
        <f>PivotTables3!$G1655*PivotTables3!$H1655</f>
        <v>5460</v>
      </c>
    </row>
    <row r="1656" spans="1:9" x14ac:dyDescent="0.2">
      <c r="A1656" t="s">
        <v>556</v>
      </c>
      <c r="B1656" t="s">
        <v>540</v>
      </c>
      <c r="C1656" t="s">
        <v>559</v>
      </c>
      <c r="D1656" t="s">
        <v>527</v>
      </c>
      <c r="E1656" s="52">
        <v>43782</v>
      </c>
      <c r="F1656" s="52">
        <v>43786</v>
      </c>
      <c r="G1656">
        <v>6.9</v>
      </c>
      <c r="H1656">
        <v>99.99</v>
      </c>
      <c r="I1656">
        <f>PivotTables3!$G1656*PivotTables3!$H1656</f>
        <v>689.93100000000004</v>
      </c>
    </row>
    <row r="1657" spans="1:9" x14ac:dyDescent="0.2">
      <c r="A1657" t="s">
        <v>619</v>
      </c>
      <c r="B1657" t="s">
        <v>536</v>
      </c>
      <c r="C1657" t="s">
        <v>551</v>
      </c>
      <c r="D1657" t="s">
        <v>538</v>
      </c>
      <c r="E1657" s="52">
        <v>43730</v>
      </c>
      <c r="F1657" s="52">
        <v>43731</v>
      </c>
      <c r="G1657">
        <v>9.4</v>
      </c>
      <c r="H1657">
        <v>295.19</v>
      </c>
      <c r="I1657">
        <f>PivotTables3!$G1657*PivotTables3!$H1657</f>
        <v>2774.7860000000001</v>
      </c>
    </row>
    <row r="1658" spans="1:9" x14ac:dyDescent="0.2">
      <c r="A1658" t="s">
        <v>572</v>
      </c>
      <c r="B1658" t="s">
        <v>536</v>
      </c>
      <c r="C1658" t="s">
        <v>562</v>
      </c>
      <c r="D1658" t="s">
        <v>534</v>
      </c>
      <c r="E1658" s="52">
        <v>43607</v>
      </c>
      <c r="F1658" s="52">
        <v>43610</v>
      </c>
      <c r="G1658">
        <v>19</v>
      </c>
      <c r="H1658">
        <v>349</v>
      </c>
      <c r="I1658">
        <f>PivotTables3!$G1658*PivotTables3!$H1658</f>
        <v>6631</v>
      </c>
    </row>
    <row r="1659" spans="1:9" x14ac:dyDescent="0.2">
      <c r="A1659" t="s">
        <v>542</v>
      </c>
      <c r="B1659" t="s">
        <v>533</v>
      </c>
      <c r="C1659" t="s">
        <v>559</v>
      </c>
      <c r="D1659" t="s">
        <v>549</v>
      </c>
      <c r="E1659" s="52">
        <v>43718</v>
      </c>
      <c r="F1659" s="52">
        <v>43718</v>
      </c>
      <c r="G1659">
        <v>10</v>
      </c>
      <c r="H1659">
        <v>154.94999999999999</v>
      </c>
      <c r="I1659">
        <f>PivotTables3!$G1659*PivotTables3!$H1659</f>
        <v>1549.5</v>
      </c>
    </row>
    <row r="1660" spans="1:9" x14ac:dyDescent="0.2">
      <c r="A1660" t="s">
        <v>590</v>
      </c>
      <c r="B1660" t="s">
        <v>525</v>
      </c>
      <c r="C1660" t="s">
        <v>559</v>
      </c>
      <c r="D1660" t="s">
        <v>549</v>
      </c>
      <c r="E1660" s="52">
        <v>43730</v>
      </c>
      <c r="F1660" s="52">
        <v>43736</v>
      </c>
      <c r="G1660">
        <v>20.8</v>
      </c>
      <c r="H1660">
        <v>154.94999999999999</v>
      </c>
      <c r="I1660">
        <f>PivotTables3!$G1660*PivotTables3!$H1660</f>
        <v>3222.96</v>
      </c>
    </row>
    <row r="1661" spans="1:9" x14ac:dyDescent="0.2">
      <c r="A1661" t="s">
        <v>621</v>
      </c>
      <c r="B1661" t="s">
        <v>533</v>
      </c>
      <c r="C1661" t="s">
        <v>551</v>
      </c>
      <c r="D1661" t="s">
        <v>566</v>
      </c>
      <c r="E1661" s="52">
        <v>43723</v>
      </c>
      <c r="F1661" s="52">
        <v>43727</v>
      </c>
      <c r="G1661">
        <v>24</v>
      </c>
      <c r="H1661">
        <v>325</v>
      </c>
      <c r="I1661">
        <f>PivotTables3!$G1661*PivotTables3!$H1661</f>
        <v>7800</v>
      </c>
    </row>
    <row r="1662" spans="1:9" x14ac:dyDescent="0.2">
      <c r="A1662" t="s">
        <v>554</v>
      </c>
      <c r="B1662" t="s">
        <v>536</v>
      </c>
      <c r="C1662" t="s">
        <v>526</v>
      </c>
      <c r="D1662" t="s">
        <v>543</v>
      </c>
      <c r="E1662" s="52">
        <v>43544</v>
      </c>
      <c r="F1662" s="52">
        <v>43550</v>
      </c>
      <c r="G1662">
        <v>9.8000000000000007</v>
      </c>
      <c r="H1662">
        <v>285.99</v>
      </c>
      <c r="I1662">
        <f>PivotTables3!$G1662*PivotTables3!$H1662</f>
        <v>2802.7020000000002</v>
      </c>
    </row>
    <row r="1663" spans="1:9" x14ac:dyDescent="0.2">
      <c r="A1663" t="s">
        <v>570</v>
      </c>
      <c r="B1663" t="s">
        <v>529</v>
      </c>
      <c r="C1663" t="s">
        <v>553</v>
      </c>
      <c r="D1663" t="s">
        <v>543</v>
      </c>
      <c r="E1663" s="52">
        <v>43677</v>
      </c>
      <c r="F1663" s="52">
        <v>43681</v>
      </c>
      <c r="G1663">
        <v>13.5</v>
      </c>
      <c r="H1663">
        <v>285.99</v>
      </c>
      <c r="I1663">
        <f>PivotTables3!$G1663*PivotTables3!$H1663</f>
        <v>3860.8650000000002</v>
      </c>
    </row>
    <row r="1664" spans="1:9" x14ac:dyDescent="0.2">
      <c r="A1664" t="s">
        <v>544</v>
      </c>
      <c r="B1664" t="s">
        <v>525</v>
      </c>
      <c r="C1664" t="s">
        <v>530</v>
      </c>
      <c r="D1664" t="s">
        <v>531</v>
      </c>
      <c r="E1664" s="52">
        <v>43542</v>
      </c>
      <c r="F1664" s="52">
        <v>43543</v>
      </c>
      <c r="G1664">
        <v>10.7</v>
      </c>
      <c r="H1664">
        <v>299</v>
      </c>
      <c r="I1664">
        <f>PivotTables3!$G1664*PivotTables3!$H1664</f>
        <v>3199.2999999999997</v>
      </c>
    </row>
    <row r="1665" spans="1:9" x14ac:dyDescent="0.2">
      <c r="A1665" t="s">
        <v>588</v>
      </c>
      <c r="B1665" t="s">
        <v>529</v>
      </c>
      <c r="C1665" t="s">
        <v>548</v>
      </c>
      <c r="D1665" t="s">
        <v>543</v>
      </c>
      <c r="E1665" s="52">
        <v>43533</v>
      </c>
      <c r="F1665" s="52">
        <v>43533</v>
      </c>
      <c r="G1665">
        <v>24.6</v>
      </c>
      <c r="H1665">
        <v>285.99</v>
      </c>
      <c r="I1665">
        <f>PivotTables3!$G1665*PivotTables3!$H1665</f>
        <v>7035.3540000000003</v>
      </c>
    </row>
    <row r="1666" spans="1:9" x14ac:dyDescent="0.2">
      <c r="A1666" t="s">
        <v>606</v>
      </c>
      <c r="B1666" t="s">
        <v>533</v>
      </c>
      <c r="C1666" t="s">
        <v>562</v>
      </c>
      <c r="D1666" t="s">
        <v>549</v>
      </c>
      <c r="E1666" s="52">
        <v>43711</v>
      </c>
      <c r="F1666" s="52">
        <v>43711</v>
      </c>
      <c r="G1666">
        <v>9.6</v>
      </c>
      <c r="H1666">
        <v>154.94999999999999</v>
      </c>
      <c r="I1666">
        <f>PivotTables3!$G1666*PivotTables3!$H1666</f>
        <v>1487.5199999999998</v>
      </c>
    </row>
    <row r="1667" spans="1:9" x14ac:dyDescent="0.2">
      <c r="A1667" t="s">
        <v>539</v>
      </c>
      <c r="B1667" t="s">
        <v>525</v>
      </c>
      <c r="C1667" t="s">
        <v>559</v>
      </c>
      <c r="D1667" t="s">
        <v>557</v>
      </c>
      <c r="E1667" s="52">
        <v>43691</v>
      </c>
      <c r="F1667" s="52">
        <v>43693</v>
      </c>
      <c r="G1667">
        <v>12.3</v>
      </c>
      <c r="H1667">
        <v>329.25</v>
      </c>
      <c r="I1667">
        <f>PivotTables3!$G1667*PivotTables3!$H1667</f>
        <v>4049.7750000000001</v>
      </c>
    </row>
    <row r="1668" spans="1:9" x14ac:dyDescent="0.2">
      <c r="A1668" t="s">
        <v>612</v>
      </c>
      <c r="B1668" t="s">
        <v>525</v>
      </c>
      <c r="C1668" t="s">
        <v>562</v>
      </c>
      <c r="D1668" t="s">
        <v>541</v>
      </c>
      <c r="E1668" s="52">
        <v>43467</v>
      </c>
      <c r="F1668" s="52">
        <v>43473</v>
      </c>
      <c r="G1668">
        <v>13.5</v>
      </c>
      <c r="H1668">
        <v>134.99</v>
      </c>
      <c r="I1668">
        <f>PivotTables3!$G1668*PivotTables3!$H1668</f>
        <v>1822.3650000000002</v>
      </c>
    </row>
    <row r="1669" spans="1:9" x14ac:dyDescent="0.2">
      <c r="A1669" t="s">
        <v>539</v>
      </c>
      <c r="B1669" t="s">
        <v>525</v>
      </c>
      <c r="C1669" t="s">
        <v>551</v>
      </c>
      <c r="D1669" t="s">
        <v>534</v>
      </c>
      <c r="E1669" s="52">
        <v>43772</v>
      </c>
      <c r="F1669" s="52">
        <v>43773</v>
      </c>
      <c r="G1669">
        <v>9.6</v>
      </c>
      <c r="H1669">
        <v>349</v>
      </c>
      <c r="I1669">
        <f>PivotTables3!$G1669*PivotTables3!$H1669</f>
        <v>3350.4</v>
      </c>
    </row>
    <row r="1670" spans="1:9" x14ac:dyDescent="0.2">
      <c r="A1670" t="s">
        <v>579</v>
      </c>
      <c r="B1670" t="s">
        <v>536</v>
      </c>
      <c r="C1670" t="s">
        <v>537</v>
      </c>
      <c r="D1670" t="s">
        <v>557</v>
      </c>
      <c r="E1670" s="52">
        <v>43792</v>
      </c>
      <c r="F1670" s="52">
        <v>43798</v>
      </c>
      <c r="G1670">
        <v>18.3</v>
      </c>
      <c r="H1670">
        <v>329.25</v>
      </c>
      <c r="I1670">
        <f>PivotTables3!$G1670*PivotTables3!$H1670</f>
        <v>6025.2750000000005</v>
      </c>
    </row>
    <row r="1671" spans="1:9" x14ac:dyDescent="0.2">
      <c r="A1671" t="s">
        <v>542</v>
      </c>
      <c r="B1671" t="s">
        <v>533</v>
      </c>
      <c r="C1671" t="s">
        <v>530</v>
      </c>
      <c r="D1671" t="s">
        <v>531</v>
      </c>
      <c r="E1671" s="52">
        <v>43701</v>
      </c>
      <c r="F1671" s="52">
        <v>43705</v>
      </c>
      <c r="G1671">
        <v>22.7</v>
      </c>
      <c r="H1671">
        <v>299</v>
      </c>
      <c r="I1671">
        <f>PivotTables3!$G1671*PivotTables3!$H1671</f>
        <v>6787.3</v>
      </c>
    </row>
    <row r="1672" spans="1:9" x14ac:dyDescent="0.2">
      <c r="A1672" t="s">
        <v>590</v>
      </c>
      <c r="B1672" t="s">
        <v>525</v>
      </c>
      <c r="C1672" t="s">
        <v>562</v>
      </c>
      <c r="D1672" t="s">
        <v>557</v>
      </c>
      <c r="E1672" s="52">
        <v>43713</v>
      </c>
      <c r="F1672" s="52">
        <v>43716</v>
      </c>
      <c r="G1672">
        <v>17.100000000000001</v>
      </c>
      <c r="H1672">
        <v>329.25</v>
      </c>
      <c r="I1672">
        <f>PivotTables3!$G1672*PivotTables3!$H1672</f>
        <v>5630.1750000000002</v>
      </c>
    </row>
    <row r="1673" spans="1:9" x14ac:dyDescent="0.2">
      <c r="A1673" t="s">
        <v>611</v>
      </c>
      <c r="B1673" t="s">
        <v>536</v>
      </c>
      <c r="C1673" t="s">
        <v>526</v>
      </c>
      <c r="D1673" t="s">
        <v>531</v>
      </c>
      <c r="E1673" s="52">
        <v>43638</v>
      </c>
      <c r="F1673" s="52">
        <v>43639</v>
      </c>
      <c r="G1673">
        <v>20.3</v>
      </c>
      <c r="H1673">
        <v>299</v>
      </c>
      <c r="I1673">
        <f>PivotTables3!$G1673*PivotTables3!$H1673</f>
        <v>6069.7</v>
      </c>
    </row>
    <row r="1674" spans="1:9" x14ac:dyDescent="0.2">
      <c r="A1674" t="s">
        <v>589</v>
      </c>
      <c r="B1674" t="s">
        <v>536</v>
      </c>
      <c r="C1674" t="s">
        <v>553</v>
      </c>
      <c r="D1674" t="s">
        <v>527</v>
      </c>
      <c r="E1674" s="52">
        <v>43552</v>
      </c>
      <c r="F1674" s="52">
        <v>43552</v>
      </c>
      <c r="G1674">
        <v>7.8</v>
      </c>
      <c r="H1674">
        <v>99.99</v>
      </c>
      <c r="I1674">
        <f>PivotTables3!$G1674*PivotTables3!$H1674</f>
        <v>779.92199999999991</v>
      </c>
    </row>
    <row r="1675" spans="1:9" x14ac:dyDescent="0.2">
      <c r="A1675" t="s">
        <v>555</v>
      </c>
      <c r="B1675" t="s">
        <v>529</v>
      </c>
      <c r="C1675" t="s">
        <v>548</v>
      </c>
      <c r="D1675" t="s">
        <v>543</v>
      </c>
      <c r="E1675" s="52">
        <v>43781</v>
      </c>
      <c r="F1675" s="52">
        <v>43781</v>
      </c>
      <c r="G1675">
        <v>18.3</v>
      </c>
      <c r="H1675">
        <v>285.99</v>
      </c>
      <c r="I1675">
        <f>PivotTables3!$G1675*PivotTables3!$H1675</f>
        <v>5233.6170000000002</v>
      </c>
    </row>
    <row r="1676" spans="1:9" x14ac:dyDescent="0.2">
      <c r="A1676" t="s">
        <v>583</v>
      </c>
      <c r="B1676" t="s">
        <v>525</v>
      </c>
      <c r="C1676" t="s">
        <v>526</v>
      </c>
      <c r="D1676" t="s">
        <v>531</v>
      </c>
      <c r="E1676" s="52">
        <v>43717</v>
      </c>
      <c r="F1676" s="52">
        <v>43718</v>
      </c>
      <c r="G1676">
        <v>18.100000000000001</v>
      </c>
      <c r="H1676">
        <v>299</v>
      </c>
      <c r="I1676">
        <f>PivotTables3!$G1676*PivotTables3!$H1676</f>
        <v>5411.9000000000005</v>
      </c>
    </row>
    <row r="1677" spans="1:9" x14ac:dyDescent="0.2">
      <c r="A1677" t="s">
        <v>582</v>
      </c>
      <c r="B1677" t="s">
        <v>529</v>
      </c>
      <c r="C1677" t="s">
        <v>551</v>
      </c>
      <c r="D1677" t="s">
        <v>566</v>
      </c>
      <c r="E1677" s="52">
        <v>43787</v>
      </c>
      <c r="F1677" s="52">
        <v>43793</v>
      </c>
      <c r="G1677">
        <v>11.4</v>
      </c>
      <c r="H1677">
        <v>325</v>
      </c>
      <c r="I1677">
        <f>PivotTables3!$G1677*PivotTables3!$H1677</f>
        <v>3705</v>
      </c>
    </row>
    <row r="1678" spans="1:9" x14ac:dyDescent="0.2">
      <c r="A1678" t="s">
        <v>610</v>
      </c>
      <c r="B1678" t="s">
        <v>536</v>
      </c>
      <c r="C1678" t="s">
        <v>559</v>
      </c>
      <c r="D1678" t="s">
        <v>534</v>
      </c>
      <c r="E1678" s="52">
        <v>43826</v>
      </c>
      <c r="F1678" s="52">
        <v>43830</v>
      </c>
      <c r="G1678">
        <v>13.6</v>
      </c>
      <c r="H1678">
        <v>349</v>
      </c>
      <c r="I1678">
        <f>PivotTables3!$G1678*PivotTables3!$H1678</f>
        <v>4746.3999999999996</v>
      </c>
    </row>
    <row r="1679" spans="1:9" x14ac:dyDescent="0.2">
      <c r="A1679" t="s">
        <v>595</v>
      </c>
      <c r="B1679" t="s">
        <v>525</v>
      </c>
      <c r="C1679" t="s">
        <v>537</v>
      </c>
      <c r="D1679" t="s">
        <v>557</v>
      </c>
      <c r="E1679" s="52">
        <v>43688</v>
      </c>
      <c r="F1679" s="52">
        <v>43690</v>
      </c>
      <c r="G1679">
        <v>19.7</v>
      </c>
      <c r="H1679">
        <v>329.25</v>
      </c>
      <c r="I1679">
        <f>PivotTables3!$G1679*PivotTables3!$H1679</f>
        <v>6486.2249999999995</v>
      </c>
    </row>
    <row r="1680" spans="1:9" x14ac:dyDescent="0.2">
      <c r="A1680" t="s">
        <v>581</v>
      </c>
      <c r="B1680" t="s">
        <v>525</v>
      </c>
      <c r="C1680" t="s">
        <v>537</v>
      </c>
      <c r="D1680" t="s">
        <v>557</v>
      </c>
      <c r="E1680" s="52">
        <v>43697</v>
      </c>
      <c r="F1680" s="52">
        <v>43701</v>
      </c>
      <c r="G1680">
        <v>23.4</v>
      </c>
      <c r="H1680">
        <v>329.25</v>
      </c>
      <c r="I1680">
        <f>PivotTables3!$G1680*PivotTables3!$H1680</f>
        <v>7704.45</v>
      </c>
    </row>
    <row r="1681" spans="1:9" x14ac:dyDescent="0.2">
      <c r="A1681" t="s">
        <v>575</v>
      </c>
      <c r="B1681" t="s">
        <v>533</v>
      </c>
      <c r="C1681" t="s">
        <v>536</v>
      </c>
      <c r="D1681" t="s">
        <v>527</v>
      </c>
      <c r="E1681" s="52">
        <v>43786</v>
      </c>
      <c r="F1681" s="52">
        <v>43786</v>
      </c>
      <c r="G1681">
        <v>6.5</v>
      </c>
      <c r="H1681">
        <v>99.99</v>
      </c>
      <c r="I1681">
        <f>PivotTables3!$G1681*PivotTables3!$H1681</f>
        <v>649.93499999999995</v>
      </c>
    </row>
    <row r="1682" spans="1:9" x14ac:dyDescent="0.2">
      <c r="A1682" t="s">
        <v>570</v>
      </c>
      <c r="B1682" t="s">
        <v>540</v>
      </c>
      <c r="C1682" t="s">
        <v>562</v>
      </c>
      <c r="D1682" t="s">
        <v>531</v>
      </c>
      <c r="E1682" s="52">
        <v>43692</v>
      </c>
      <c r="F1682" s="52">
        <v>43698</v>
      </c>
      <c r="G1682">
        <v>16.600000000000001</v>
      </c>
      <c r="H1682">
        <v>299</v>
      </c>
      <c r="I1682">
        <f>PivotTables3!$G1682*PivotTables3!$H1682</f>
        <v>4963.4000000000005</v>
      </c>
    </row>
    <row r="1683" spans="1:9" x14ac:dyDescent="0.2">
      <c r="A1683" t="s">
        <v>581</v>
      </c>
      <c r="B1683" t="s">
        <v>525</v>
      </c>
      <c r="C1683" t="s">
        <v>526</v>
      </c>
      <c r="D1683" t="s">
        <v>566</v>
      </c>
      <c r="E1683" s="52">
        <v>43618</v>
      </c>
      <c r="F1683" s="52">
        <v>43623</v>
      </c>
      <c r="G1683">
        <v>25</v>
      </c>
      <c r="H1683">
        <v>325</v>
      </c>
      <c r="I1683">
        <f>PivotTables3!$G1683*PivotTables3!$H1683</f>
        <v>8125</v>
      </c>
    </row>
    <row r="1684" spans="1:9" x14ac:dyDescent="0.2">
      <c r="A1684" t="s">
        <v>601</v>
      </c>
      <c r="B1684" t="s">
        <v>536</v>
      </c>
      <c r="C1684" t="s">
        <v>530</v>
      </c>
      <c r="D1684" t="s">
        <v>549</v>
      </c>
      <c r="E1684" s="52">
        <v>43555</v>
      </c>
      <c r="F1684" s="52">
        <v>43560</v>
      </c>
      <c r="G1684">
        <v>11.1</v>
      </c>
      <c r="H1684">
        <v>154.94999999999999</v>
      </c>
      <c r="I1684">
        <f>PivotTables3!$G1684*PivotTables3!$H1684</f>
        <v>1719.9449999999997</v>
      </c>
    </row>
    <row r="1685" spans="1:9" x14ac:dyDescent="0.2">
      <c r="A1685" t="s">
        <v>589</v>
      </c>
      <c r="B1685" t="s">
        <v>533</v>
      </c>
      <c r="C1685" t="s">
        <v>530</v>
      </c>
      <c r="D1685" t="s">
        <v>538</v>
      </c>
      <c r="E1685" s="52">
        <v>43609</v>
      </c>
      <c r="F1685" s="52">
        <v>43609</v>
      </c>
      <c r="G1685">
        <v>13.7</v>
      </c>
      <c r="H1685">
        <v>295.19</v>
      </c>
      <c r="I1685">
        <f>PivotTables3!$G1685*PivotTables3!$H1685</f>
        <v>4044.1029999999996</v>
      </c>
    </row>
    <row r="1686" spans="1:9" x14ac:dyDescent="0.2">
      <c r="A1686" t="s">
        <v>603</v>
      </c>
      <c r="B1686" t="s">
        <v>533</v>
      </c>
      <c r="C1686" t="s">
        <v>562</v>
      </c>
      <c r="D1686" t="s">
        <v>566</v>
      </c>
      <c r="E1686" s="52">
        <v>43767</v>
      </c>
      <c r="F1686" s="52">
        <v>43768</v>
      </c>
      <c r="G1686">
        <v>24.6</v>
      </c>
      <c r="H1686">
        <v>325</v>
      </c>
      <c r="I1686">
        <f>PivotTables3!$G1686*PivotTables3!$H1686</f>
        <v>7995.0000000000009</v>
      </c>
    </row>
    <row r="1687" spans="1:9" x14ac:dyDescent="0.2">
      <c r="A1687" t="s">
        <v>544</v>
      </c>
      <c r="B1687" t="s">
        <v>536</v>
      </c>
      <c r="C1687" t="s">
        <v>562</v>
      </c>
      <c r="D1687" t="s">
        <v>543</v>
      </c>
      <c r="E1687" s="52">
        <v>43643</v>
      </c>
      <c r="F1687" s="52">
        <v>43649</v>
      </c>
      <c r="G1687">
        <v>11.2</v>
      </c>
      <c r="H1687">
        <v>285.99</v>
      </c>
      <c r="I1687">
        <f>PivotTables3!$G1687*PivotTables3!$H1687</f>
        <v>3203.0879999999997</v>
      </c>
    </row>
    <row r="1688" spans="1:9" x14ac:dyDescent="0.2">
      <c r="A1688" t="s">
        <v>611</v>
      </c>
      <c r="B1688" t="s">
        <v>533</v>
      </c>
      <c r="C1688" t="s">
        <v>562</v>
      </c>
      <c r="D1688" t="s">
        <v>549</v>
      </c>
      <c r="E1688" s="52">
        <v>43722</v>
      </c>
      <c r="F1688" s="52">
        <v>43726</v>
      </c>
      <c r="G1688">
        <v>14.5</v>
      </c>
      <c r="H1688">
        <v>154.94999999999999</v>
      </c>
      <c r="I1688">
        <f>PivotTables3!$G1688*PivotTables3!$H1688</f>
        <v>2246.7749999999996</v>
      </c>
    </row>
    <row r="1689" spans="1:9" x14ac:dyDescent="0.2">
      <c r="A1689" t="s">
        <v>569</v>
      </c>
      <c r="B1689" t="s">
        <v>529</v>
      </c>
      <c r="C1689" t="s">
        <v>548</v>
      </c>
      <c r="D1689" t="s">
        <v>527</v>
      </c>
      <c r="E1689" s="52">
        <v>43732</v>
      </c>
      <c r="F1689" s="52">
        <v>43733</v>
      </c>
      <c r="G1689">
        <v>18.7</v>
      </c>
      <c r="H1689">
        <v>99.99</v>
      </c>
      <c r="I1689">
        <f>PivotTables3!$G1689*PivotTables3!$H1689</f>
        <v>1869.8129999999999</v>
      </c>
    </row>
    <row r="1690" spans="1:9" x14ac:dyDescent="0.2">
      <c r="A1690" t="s">
        <v>567</v>
      </c>
      <c r="B1690" t="s">
        <v>525</v>
      </c>
      <c r="C1690" t="s">
        <v>559</v>
      </c>
      <c r="D1690" t="s">
        <v>557</v>
      </c>
      <c r="E1690" s="52">
        <v>43812</v>
      </c>
      <c r="F1690" s="52">
        <v>43812</v>
      </c>
      <c r="G1690">
        <v>10</v>
      </c>
      <c r="H1690">
        <v>329.25</v>
      </c>
      <c r="I1690">
        <f>PivotTables3!$G1690*PivotTables3!$H1690</f>
        <v>3292.5</v>
      </c>
    </row>
    <row r="1691" spans="1:9" x14ac:dyDescent="0.2">
      <c r="A1691" t="s">
        <v>619</v>
      </c>
      <c r="B1691" t="s">
        <v>533</v>
      </c>
      <c r="C1691" t="s">
        <v>551</v>
      </c>
      <c r="D1691" t="s">
        <v>538</v>
      </c>
      <c r="E1691" s="52">
        <v>43767</v>
      </c>
      <c r="F1691" s="52">
        <v>43773</v>
      </c>
      <c r="G1691">
        <v>25</v>
      </c>
      <c r="H1691">
        <v>295.19</v>
      </c>
      <c r="I1691">
        <f>PivotTables3!$G1691*PivotTables3!$H1691</f>
        <v>7379.75</v>
      </c>
    </row>
    <row r="1692" spans="1:9" x14ac:dyDescent="0.2">
      <c r="A1692" t="s">
        <v>574</v>
      </c>
      <c r="B1692" t="s">
        <v>529</v>
      </c>
      <c r="C1692" t="s">
        <v>536</v>
      </c>
      <c r="D1692" t="s">
        <v>543</v>
      </c>
      <c r="E1692" s="52">
        <v>43757</v>
      </c>
      <c r="F1692" s="52">
        <v>43761</v>
      </c>
      <c r="G1692">
        <v>15.6</v>
      </c>
      <c r="H1692">
        <v>285.99</v>
      </c>
      <c r="I1692">
        <f>PivotTables3!$G1692*PivotTables3!$H1692</f>
        <v>4461.4440000000004</v>
      </c>
    </row>
    <row r="1693" spans="1:9" x14ac:dyDescent="0.2">
      <c r="A1693" t="s">
        <v>591</v>
      </c>
      <c r="B1693" t="s">
        <v>525</v>
      </c>
      <c r="C1693" t="s">
        <v>536</v>
      </c>
      <c r="D1693" t="s">
        <v>531</v>
      </c>
      <c r="E1693" s="52">
        <v>43712</v>
      </c>
      <c r="F1693" s="52">
        <v>43715</v>
      </c>
      <c r="G1693">
        <v>5</v>
      </c>
      <c r="H1693">
        <v>299</v>
      </c>
      <c r="I1693">
        <f>PivotTables3!$G1693*PivotTables3!$H1693</f>
        <v>1495</v>
      </c>
    </row>
    <row r="1694" spans="1:9" x14ac:dyDescent="0.2">
      <c r="A1694" t="s">
        <v>535</v>
      </c>
      <c r="B1694" t="s">
        <v>533</v>
      </c>
      <c r="C1694" t="s">
        <v>551</v>
      </c>
      <c r="D1694" t="s">
        <v>566</v>
      </c>
      <c r="E1694" s="52">
        <v>43639</v>
      </c>
      <c r="F1694" s="52">
        <v>43641</v>
      </c>
      <c r="G1694">
        <v>8.6</v>
      </c>
      <c r="H1694">
        <v>325</v>
      </c>
      <c r="I1694">
        <f>PivotTables3!$G1694*PivotTables3!$H1694</f>
        <v>2795</v>
      </c>
    </row>
    <row r="1695" spans="1:9" x14ac:dyDescent="0.2">
      <c r="A1695" t="s">
        <v>569</v>
      </c>
      <c r="B1695" t="s">
        <v>533</v>
      </c>
      <c r="C1695" t="s">
        <v>537</v>
      </c>
      <c r="D1695" t="s">
        <v>557</v>
      </c>
      <c r="E1695" s="52">
        <v>43723</v>
      </c>
      <c r="F1695" s="52">
        <v>43725</v>
      </c>
      <c r="G1695">
        <v>7.6</v>
      </c>
      <c r="H1695">
        <v>329.25</v>
      </c>
      <c r="I1695">
        <f>PivotTables3!$G1695*PivotTables3!$H1695</f>
        <v>2502.2999999999997</v>
      </c>
    </row>
    <row r="1696" spans="1:9" x14ac:dyDescent="0.2">
      <c r="A1696" t="s">
        <v>547</v>
      </c>
      <c r="B1696" t="s">
        <v>536</v>
      </c>
      <c r="C1696" t="s">
        <v>553</v>
      </c>
      <c r="D1696" t="s">
        <v>543</v>
      </c>
      <c r="E1696" s="52">
        <v>43744</v>
      </c>
      <c r="F1696" s="52">
        <v>43744</v>
      </c>
      <c r="G1696">
        <v>17.7</v>
      </c>
      <c r="H1696">
        <v>285.99</v>
      </c>
      <c r="I1696">
        <f>PivotTables3!$G1696*PivotTables3!$H1696</f>
        <v>5062.0230000000001</v>
      </c>
    </row>
    <row r="1697" spans="1:9" x14ac:dyDescent="0.2">
      <c r="A1697" t="s">
        <v>532</v>
      </c>
      <c r="B1697" t="s">
        <v>533</v>
      </c>
      <c r="C1697" t="s">
        <v>537</v>
      </c>
      <c r="D1697" t="s">
        <v>543</v>
      </c>
      <c r="E1697" s="52">
        <v>43747</v>
      </c>
      <c r="F1697" s="52">
        <v>43749</v>
      </c>
      <c r="G1697">
        <v>15.6</v>
      </c>
      <c r="H1697">
        <v>285.99</v>
      </c>
      <c r="I1697">
        <f>PivotTables3!$G1697*PivotTables3!$H1697</f>
        <v>4461.4440000000004</v>
      </c>
    </row>
    <row r="1698" spans="1:9" x14ac:dyDescent="0.2">
      <c r="A1698" t="s">
        <v>586</v>
      </c>
      <c r="B1698" t="s">
        <v>536</v>
      </c>
      <c r="C1698" t="s">
        <v>553</v>
      </c>
      <c r="D1698" t="s">
        <v>541</v>
      </c>
      <c r="E1698" s="52">
        <v>43574</v>
      </c>
      <c r="F1698" s="52">
        <v>43575</v>
      </c>
      <c r="G1698">
        <v>21.5</v>
      </c>
      <c r="H1698">
        <v>134.99</v>
      </c>
      <c r="I1698">
        <f>PivotTables3!$G1698*PivotTables3!$H1698</f>
        <v>2902.2850000000003</v>
      </c>
    </row>
    <row r="1699" spans="1:9" x14ac:dyDescent="0.2">
      <c r="A1699" t="s">
        <v>608</v>
      </c>
      <c r="B1699" t="s">
        <v>533</v>
      </c>
      <c r="C1699" t="s">
        <v>559</v>
      </c>
      <c r="D1699" t="s">
        <v>538</v>
      </c>
      <c r="E1699" s="52">
        <v>43704</v>
      </c>
      <c r="F1699" s="52">
        <v>43705</v>
      </c>
      <c r="G1699">
        <v>11.8</v>
      </c>
      <c r="H1699">
        <v>295.19</v>
      </c>
      <c r="I1699">
        <f>PivotTables3!$G1699*PivotTables3!$H1699</f>
        <v>3483.2420000000002</v>
      </c>
    </row>
    <row r="1700" spans="1:9" x14ac:dyDescent="0.2">
      <c r="A1700" t="s">
        <v>580</v>
      </c>
      <c r="B1700" t="s">
        <v>529</v>
      </c>
      <c r="C1700" t="s">
        <v>537</v>
      </c>
      <c r="D1700" t="s">
        <v>566</v>
      </c>
      <c r="E1700" s="52">
        <v>43782</v>
      </c>
      <c r="F1700" s="52">
        <v>43787</v>
      </c>
      <c r="G1700">
        <v>8.1</v>
      </c>
      <c r="H1700">
        <v>325</v>
      </c>
      <c r="I1700">
        <f>PivotTables3!$G1700*PivotTables3!$H1700</f>
        <v>2632.5</v>
      </c>
    </row>
    <row r="1701" spans="1:9" x14ac:dyDescent="0.2">
      <c r="A1701" t="s">
        <v>607</v>
      </c>
      <c r="B1701" t="s">
        <v>525</v>
      </c>
      <c r="C1701" t="s">
        <v>536</v>
      </c>
      <c r="D1701" t="s">
        <v>538</v>
      </c>
      <c r="E1701" s="52">
        <v>43828</v>
      </c>
      <c r="F1701" s="52">
        <v>43830</v>
      </c>
      <c r="G1701">
        <v>8.8000000000000007</v>
      </c>
      <c r="H1701">
        <v>295.19</v>
      </c>
      <c r="I1701">
        <f>PivotTables3!$G1701*PivotTables3!$H1701</f>
        <v>2597.672</v>
      </c>
    </row>
    <row r="1702" spans="1:9" x14ac:dyDescent="0.2">
      <c r="A1702" t="s">
        <v>554</v>
      </c>
      <c r="B1702" t="s">
        <v>536</v>
      </c>
      <c r="C1702" t="s">
        <v>559</v>
      </c>
      <c r="D1702" t="s">
        <v>531</v>
      </c>
      <c r="E1702" s="52">
        <v>43525</v>
      </c>
      <c r="F1702" s="52">
        <v>43529</v>
      </c>
      <c r="G1702">
        <v>19.2</v>
      </c>
      <c r="H1702">
        <v>299</v>
      </c>
      <c r="I1702">
        <f>PivotTables3!$G1702*PivotTables3!$H1702</f>
        <v>5740.8</v>
      </c>
    </row>
    <row r="1703" spans="1:9" x14ac:dyDescent="0.2">
      <c r="A1703" t="s">
        <v>587</v>
      </c>
      <c r="B1703" t="s">
        <v>529</v>
      </c>
      <c r="C1703" t="s">
        <v>530</v>
      </c>
      <c r="D1703" t="s">
        <v>557</v>
      </c>
      <c r="E1703" s="52">
        <v>43785</v>
      </c>
      <c r="F1703" s="52">
        <v>43788</v>
      </c>
      <c r="G1703">
        <v>19.8</v>
      </c>
      <c r="H1703">
        <v>329.25</v>
      </c>
      <c r="I1703">
        <f>PivotTables3!$G1703*PivotTables3!$H1703</f>
        <v>6519.1500000000005</v>
      </c>
    </row>
    <row r="1704" spans="1:9" x14ac:dyDescent="0.2">
      <c r="A1704" t="s">
        <v>573</v>
      </c>
      <c r="B1704" t="s">
        <v>525</v>
      </c>
      <c r="C1704" t="s">
        <v>530</v>
      </c>
      <c r="D1704" t="s">
        <v>534</v>
      </c>
      <c r="E1704" s="52">
        <v>43812</v>
      </c>
      <c r="F1704" s="52">
        <v>43812</v>
      </c>
      <c r="G1704">
        <v>22.6</v>
      </c>
      <c r="H1704">
        <v>349</v>
      </c>
      <c r="I1704">
        <f>PivotTables3!$G1704*PivotTables3!$H1704</f>
        <v>7887.4000000000005</v>
      </c>
    </row>
    <row r="1705" spans="1:9" x14ac:dyDescent="0.2">
      <c r="A1705" t="s">
        <v>610</v>
      </c>
      <c r="B1705" t="s">
        <v>536</v>
      </c>
      <c r="C1705" t="s">
        <v>537</v>
      </c>
      <c r="D1705" t="s">
        <v>538</v>
      </c>
      <c r="E1705" s="52">
        <v>43686</v>
      </c>
      <c r="F1705" s="52">
        <v>43690</v>
      </c>
      <c r="G1705">
        <v>6.5</v>
      </c>
      <c r="H1705">
        <v>295.19</v>
      </c>
      <c r="I1705">
        <f>PivotTables3!$G1705*PivotTables3!$H1705</f>
        <v>1918.7349999999999</v>
      </c>
    </row>
    <row r="1706" spans="1:9" x14ac:dyDescent="0.2">
      <c r="A1706" t="s">
        <v>573</v>
      </c>
      <c r="B1706" t="s">
        <v>525</v>
      </c>
      <c r="C1706" t="s">
        <v>536</v>
      </c>
      <c r="D1706" t="s">
        <v>538</v>
      </c>
      <c r="E1706" s="52">
        <v>43777</v>
      </c>
      <c r="F1706" s="52">
        <v>43782</v>
      </c>
      <c r="G1706">
        <v>9.6999999999999993</v>
      </c>
      <c r="H1706">
        <v>295.19</v>
      </c>
      <c r="I1706">
        <f>PivotTables3!$G1706*PivotTables3!$H1706</f>
        <v>2863.3429999999998</v>
      </c>
    </row>
    <row r="1707" spans="1:9" x14ac:dyDescent="0.2">
      <c r="A1707" t="s">
        <v>618</v>
      </c>
      <c r="B1707" t="s">
        <v>536</v>
      </c>
      <c r="C1707" t="s">
        <v>536</v>
      </c>
      <c r="D1707" t="s">
        <v>527</v>
      </c>
      <c r="E1707" s="52">
        <v>43739</v>
      </c>
      <c r="F1707" s="52">
        <v>43740</v>
      </c>
      <c r="G1707">
        <v>6.7</v>
      </c>
      <c r="H1707">
        <v>99.99</v>
      </c>
      <c r="I1707">
        <f>PivotTables3!$G1707*PivotTables3!$H1707</f>
        <v>669.93299999999999</v>
      </c>
    </row>
    <row r="1708" spans="1:9" x14ac:dyDescent="0.2">
      <c r="A1708" t="s">
        <v>550</v>
      </c>
      <c r="B1708" t="s">
        <v>529</v>
      </c>
      <c r="C1708" t="s">
        <v>562</v>
      </c>
      <c r="D1708" t="s">
        <v>534</v>
      </c>
      <c r="E1708" s="52">
        <v>43567</v>
      </c>
      <c r="F1708" s="52">
        <v>43573</v>
      </c>
      <c r="G1708">
        <v>12.1</v>
      </c>
      <c r="H1708">
        <v>349</v>
      </c>
      <c r="I1708">
        <f>PivotTables3!$G1708*PivotTables3!$H1708</f>
        <v>4222.8999999999996</v>
      </c>
    </row>
    <row r="1709" spans="1:9" x14ac:dyDescent="0.2">
      <c r="A1709" t="s">
        <v>622</v>
      </c>
      <c r="B1709" t="s">
        <v>529</v>
      </c>
      <c r="C1709" t="s">
        <v>562</v>
      </c>
      <c r="D1709" t="s">
        <v>527</v>
      </c>
      <c r="E1709" s="52">
        <v>43478</v>
      </c>
      <c r="F1709" s="52">
        <v>43478</v>
      </c>
      <c r="G1709">
        <v>22.6</v>
      </c>
      <c r="H1709">
        <v>99.99</v>
      </c>
      <c r="I1709">
        <f>PivotTables3!$G1709*PivotTables3!$H1709</f>
        <v>2259.7739999999999</v>
      </c>
    </row>
    <row r="1710" spans="1:9" x14ac:dyDescent="0.2">
      <c r="A1710" t="s">
        <v>573</v>
      </c>
      <c r="B1710" t="s">
        <v>536</v>
      </c>
      <c r="C1710" t="s">
        <v>530</v>
      </c>
      <c r="D1710" t="s">
        <v>534</v>
      </c>
      <c r="E1710" s="52">
        <v>43782</v>
      </c>
      <c r="F1710" s="52">
        <v>43783</v>
      </c>
      <c r="G1710">
        <v>13</v>
      </c>
      <c r="H1710">
        <v>349</v>
      </c>
      <c r="I1710">
        <f>PivotTables3!$G1710*PivotTables3!$H1710</f>
        <v>4537</v>
      </c>
    </row>
    <row r="1711" spans="1:9" x14ac:dyDescent="0.2">
      <c r="A1711" t="s">
        <v>579</v>
      </c>
      <c r="B1711" t="s">
        <v>525</v>
      </c>
      <c r="C1711" t="s">
        <v>559</v>
      </c>
      <c r="D1711" t="s">
        <v>538</v>
      </c>
      <c r="E1711" s="52">
        <v>43803</v>
      </c>
      <c r="F1711" s="52">
        <v>43806</v>
      </c>
      <c r="G1711">
        <v>15.2</v>
      </c>
      <c r="H1711">
        <v>295.19</v>
      </c>
      <c r="I1711">
        <f>PivotTables3!$G1711*PivotTables3!$H1711</f>
        <v>4486.8879999999999</v>
      </c>
    </row>
    <row r="1712" spans="1:9" x14ac:dyDescent="0.2">
      <c r="A1712" t="s">
        <v>618</v>
      </c>
      <c r="B1712" t="s">
        <v>536</v>
      </c>
      <c r="C1712" t="s">
        <v>536</v>
      </c>
      <c r="D1712" t="s">
        <v>543</v>
      </c>
      <c r="E1712" s="52">
        <v>43736</v>
      </c>
      <c r="F1712" s="52">
        <v>43739</v>
      </c>
      <c r="G1712">
        <v>12.4</v>
      </c>
      <c r="H1712">
        <v>285.99</v>
      </c>
      <c r="I1712">
        <f>PivotTables3!$G1712*PivotTables3!$H1712</f>
        <v>3546.2760000000003</v>
      </c>
    </row>
    <row r="1713" spans="1:9" x14ac:dyDescent="0.2">
      <c r="A1713" t="s">
        <v>614</v>
      </c>
      <c r="B1713" t="s">
        <v>536</v>
      </c>
      <c r="C1713" t="s">
        <v>562</v>
      </c>
      <c r="D1713" t="s">
        <v>543</v>
      </c>
      <c r="E1713" s="52">
        <v>43684</v>
      </c>
      <c r="F1713" s="52">
        <v>43688</v>
      </c>
      <c r="G1713">
        <v>9.9</v>
      </c>
      <c r="H1713">
        <v>285.99</v>
      </c>
      <c r="I1713">
        <f>PivotTables3!$G1713*PivotTables3!$H1713</f>
        <v>2831.3010000000004</v>
      </c>
    </row>
    <row r="1714" spans="1:9" x14ac:dyDescent="0.2">
      <c r="A1714" t="s">
        <v>592</v>
      </c>
      <c r="B1714" t="s">
        <v>536</v>
      </c>
      <c r="C1714" t="s">
        <v>526</v>
      </c>
      <c r="D1714" t="s">
        <v>531</v>
      </c>
      <c r="E1714" s="52">
        <v>43575</v>
      </c>
      <c r="F1714" s="52">
        <v>43580</v>
      </c>
      <c r="G1714">
        <v>23.7</v>
      </c>
      <c r="H1714">
        <v>299</v>
      </c>
      <c r="I1714">
        <f>PivotTables3!$G1714*PivotTables3!$H1714</f>
        <v>7086.3</v>
      </c>
    </row>
    <row r="1715" spans="1:9" x14ac:dyDescent="0.2">
      <c r="A1715" t="s">
        <v>608</v>
      </c>
      <c r="B1715" t="s">
        <v>540</v>
      </c>
      <c r="C1715" t="s">
        <v>536</v>
      </c>
      <c r="D1715" t="s">
        <v>541</v>
      </c>
      <c r="E1715" s="52">
        <v>43630</v>
      </c>
      <c r="F1715" s="52">
        <v>43630</v>
      </c>
      <c r="G1715">
        <v>20.3</v>
      </c>
      <c r="H1715">
        <v>134.99</v>
      </c>
      <c r="I1715">
        <f>PivotTables3!$G1715*PivotTables3!$H1715</f>
        <v>2740.2970000000005</v>
      </c>
    </row>
    <row r="1716" spans="1:9" x14ac:dyDescent="0.2">
      <c r="A1716" t="s">
        <v>535</v>
      </c>
      <c r="B1716" t="s">
        <v>529</v>
      </c>
      <c r="C1716" t="s">
        <v>559</v>
      </c>
      <c r="D1716" t="s">
        <v>543</v>
      </c>
      <c r="E1716" s="52">
        <v>43775</v>
      </c>
      <c r="F1716" s="52">
        <v>43779</v>
      </c>
      <c r="G1716">
        <v>14.6</v>
      </c>
      <c r="H1716">
        <v>285.99</v>
      </c>
      <c r="I1716">
        <f>PivotTables3!$G1716*PivotTables3!$H1716</f>
        <v>4175.4539999999997</v>
      </c>
    </row>
    <row r="1717" spans="1:9" x14ac:dyDescent="0.2">
      <c r="A1717" t="s">
        <v>598</v>
      </c>
      <c r="B1717" t="s">
        <v>533</v>
      </c>
      <c r="C1717" t="s">
        <v>548</v>
      </c>
      <c r="D1717" t="s">
        <v>527</v>
      </c>
      <c r="E1717" s="52">
        <v>43631</v>
      </c>
      <c r="F1717" s="52">
        <v>43637</v>
      </c>
      <c r="G1717">
        <v>6.4</v>
      </c>
      <c r="H1717">
        <v>99.99</v>
      </c>
      <c r="I1717">
        <f>PivotTables3!$G1717*PivotTables3!$H1717</f>
        <v>639.93600000000004</v>
      </c>
    </row>
    <row r="1718" spans="1:9" x14ac:dyDescent="0.2">
      <c r="A1718" t="s">
        <v>620</v>
      </c>
      <c r="B1718" t="s">
        <v>529</v>
      </c>
      <c r="C1718" t="s">
        <v>526</v>
      </c>
      <c r="D1718" t="s">
        <v>543</v>
      </c>
      <c r="E1718" s="52">
        <v>43671</v>
      </c>
      <c r="F1718" s="52">
        <v>43672</v>
      </c>
      <c r="G1718">
        <v>16.100000000000001</v>
      </c>
      <c r="H1718">
        <v>285.99</v>
      </c>
      <c r="I1718">
        <f>PivotTables3!$G1718*PivotTables3!$H1718</f>
        <v>4604.4390000000003</v>
      </c>
    </row>
    <row r="1719" spans="1:9" x14ac:dyDescent="0.2">
      <c r="A1719" t="s">
        <v>573</v>
      </c>
      <c r="B1719" t="s">
        <v>536</v>
      </c>
      <c r="C1719" t="s">
        <v>537</v>
      </c>
      <c r="D1719" t="s">
        <v>566</v>
      </c>
      <c r="E1719" s="52">
        <v>43484</v>
      </c>
      <c r="F1719" s="52">
        <v>43490</v>
      </c>
      <c r="G1719">
        <v>19.3</v>
      </c>
      <c r="H1719">
        <v>325</v>
      </c>
      <c r="I1719">
        <f>PivotTables3!$G1719*PivotTables3!$H1719</f>
        <v>6272.5</v>
      </c>
    </row>
    <row r="1720" spans="1:9" x14ac:dyDescent="0.2">
      <c r="A1720" t="s">
        <v>568</v>
      </c>
      <c r="B1720" t="s">
        <v>536</v>
      </c>
      <c r="C1720" t="s">
        <v>562</v>
      </c>
      <c r="D1720" t="s">
        <v>541</v>
      </c>
      <c r="E1720" s="52">
        <v>43776</v>
      </c>
      <c r="F1720" s="52">
        <v>43782</v>
      </c>
      <c r="G1720">
        <v>9.1</v>
      </c>
      <c r="H1720">
        <v>134.99</v>
      </c>
      <c r="I1720">
        <f>PivotTables3!$G1720*PivotTables3!$H1720</f>
        <v>1228.4090000000001</v>
      </c>
    </row>
    <row r="1721" spans="1:9" x14ac:dyDescent="0.2">
      <c r="A1721" t="s">
        <v>585</v>
      </c>
      <c r="B1721" t="s">
        <v>529</v>
      </c>
      <c r="C1721" t="s">
        <v>536</v>
      </c>
      <c r="D1721" t="s">
        <v>541</v>
      </c>
      <c r="E1721" s="52">
        <v>43718</v>
      </c>
      <c r="F1721" s="52">
        <v>43723</v>
      </c>
      <c r="G1721">
        <v>23.5</v>
      </c>
      <c r="H1721">
        <v>134.99</v>
      </c>
      <c r="I1721">
        <f>PivotTables3!$G1721*PivotTables3!$H1721</f>
        <v>3172.2650000000003</v>
      </c>
    </row>
    <row r="1722" spans="1:9" x14ac:dyDescent="0.2">
      <c r="A1722" t="s">
        <v>622</v>
      </c>
      <c r="B1722" t="s">
        <v>536</v>
      </c>
      <c r="C1722" t="s">
        <v>551</v>
      </c>
      <c r="D1722" t="s">
        <v>566</v>
      </c>
      <c r="E1722" s="52">
        <v>43602</v>
      </c>
      <c r="F1722" s="52">
        <v>43604</v>
      </c>
      <c r="G1722">
        <v>6</v>
      </c>
      <c r="H1722">
        <v>325</v>
      </c>
      <c r="I1722">
        <f>PivotTables3!$G1722*PivotTables3!$H1722</f>
        <v>1950</v>
      </c>
    </row>
    <row r="1723" spans="1:9" x14ac:dyDescent="0.2">
      <c r="A1723" t="s">
        <v>571</v>
      </c>
      <c r="B1723" t="s">
        <v>536</v>
      </c>
      <c r="C1723" t="s">
        <v>551</v>
      </c>
      <c r="D1723" t="s">
        <v>566</v>
      </c>
      <c r="E1723" s="52">
        <v>43646</v>
      </c>
      <c r="F1723" s="52">
        <v>43648</v>
      </c>
      <c r="G1723">
        <v>14.8</v>
      </c>
      <c r="H1723">
        <v>325</v>
      </c>
      <c r="I1723">
        <f>PivotTables3!$G1723*PivotTables3!$H1723</f>
        <v>4810</v>
      </c>
    </row>
    <row r="1724" spans="1:9" x14ac:dyDescent="0.2">
      <c r="A1724" t="s">
        <v>552</v>
      </c>
      <c r="B1724" t="s">
        <v>529</v>
      </c>
      <c r="C1724" t="s">
        <v>548</v>
      </c>
      <c r="D1724" t="s">
        <v>557</v>
      </c>
      <c r="E1724" s="52">
        <v>43735</v>
      </c>
      <c r="F1724" s="52">
        <v>43741</v>
      </c>
      <c r="G1724">
        <v>18.2</v>
      </c>
      <c r="H1724">
        <v>329.25</v>
      </c>
      <c r="I1724">
        <f>PivotTables3!$G1724*PivotTables3!$H1724</f>
        <v>5992.3499999999995</v>
      </c>
    </row>
    <row r="1725" spans="1:9" x14ac:dyDescent="0.2">
      <c r="A1725" t="s">
        <v>598</v>
      </c>
      <c r="B1725" t="s">
        <v>525</v>
      </c>
      <c r="C1725" t="s">
        <v>536</v>
      </c>
      <c r="D1725" t="s">
        <v>534</v>
      </c>
      <c r="E1725" s="52">
        <v>43811</v>
      </c>
      <c r="F1725" s="52">
        <v>43811</v>
      </c>
      <c r="G1725">
        <v>13.4</v>
      </c>
      <c r="H1725">
        <v>349</v>
      </c>
      <c r="I1725">
        <f>PivotTables3!$G1725*PivotTables3!$H1725</f>
        <v>4676.6000000000004</v>
      </c>
    </row>
    <row r="1726" spans="1:9" x14ac:dyDescent="0.2">
      <c r="A1726" t="s">
        <v>547</v>
      </c>
      <c r="B1726" t="s">
        <v>536</v>
      </c>
      <c r="C1726" t="s">
        <v>530</v>
      </c>
      <c r="D1726" t="s">
        <v>566</v>
      </c>
      <c r="E1726" s="52">
        <v>43778</v>
      </c>
      <c r="F1726" s="52">
        <v>43783</v>
      </c>
      <c r="G1726">
        <v>6.5</v>
      </c>
      <c r="H1726">
        <v>325</v>
      </c>
      <c r="I1726">
        <f>PivotTables3!$G1726*PivotTables3!$H1726</f>
        <v>2112.5</v>
      </c>
    </row>
    <row r="1727" spans="1:9" x14ac:dyDescent="0.2">
      <c r="A1727" t="s">
        <v>546</v>
      </c>
      <c r="B1727" t="s">
        <v>540</v>
      </c>
      <c r="C1727" t="s">
        <v>537</v>
      </c>
      <c r="D1727" t="s">
        <v>557</v>
      </c>
      <c r="E1727" s="52">
        <v>43553</v>
      </c>
      <c r="F1727" s="52">
        <v>43554</v>
      </c>
      <c r="G1727">
        <v>24.5</v>
      </c>
      <c r="H1727">
        <v>329.25</v>
      </c>
      <c r="I1727">
        <f>PivotTables3!$G1727*PivotTables3!$H1727</f>
        <v>8066.625</v>
      </c>
    </row>
    <row r="1728" spans="1:9" x14ac:dyDescent="0.2">
      <c r="A1728" t="s">
        <v>577</v>
      </c>
      <c r="B1728" t="s">
        <v>529</v>
      </c>
      <c r="C1728" t="s">
        <v>559</v>
      </c>
      <c r="D1728" t="s">
        <v>557</v>
      </c>
      <c r="E1728" s="52">
        <v>43617</v>
      </c>
      <c r="F1728" s="52">
        <v>43623</v>
      </c>
      <c r="G1728">
        <v>17.399999999999999</v>
      </c>
      <c r="H1728">
        <v>329.25</v>
      </c>
      <c r="I1728">
        <f>PivotTables3!$G1728*PivotTables3!$H1728</f>
        <v>5728.95</v>
      </c>
    </row>
    <row r="1729" spans="1:9" x14ac:dyDescent="0.2">
      <c r="A1729" t="s">
        <v>622</v>
      </c>
      <c r="B1729" t="s">
        <v>529</v>
      </c>
      <c r="C1729" t="s">
        <v>548</v>
      </c>
      <c r="D1729" t="s">
        <v>543</v>
      </c>
      <c r="E1729" s="52">
        <v>43517</v>
      </c>
      <c r="F1729" s="52">
        <v>43519</v>
      </c>
      <c r="G1729">
        <v>9.1</v>
      </c>
      <c r="H1729">
        <v>285.99</v>
      </c>
      <c r="I1729">
        <f>PivotTables3!$G1729*PivotTables3!$H1729</f>
        <v>2602.509</v>
      </c>
    </row>
    <row r="1730" spans="1:9" x14ac:dyDescent="0.2">
      <c r="A1730" t="s">
        <v>582</v>
      </c>
      <c r="B1730" t="s">
        <v>536</v>
      </c>
      <c r="C1730" t="s">
        <v>551</v>
      </c>
      <c r="D1730" t="s">
        <v>531</v>
      </c>
      <c r="E1730" s="52">
        <v>43588</v>
      </c>
      <c r="F1730" s="52">
        <v>43588</v>
      </c>
      <c r="G1730">
        <v>24.4</v>
      </c>
      <c r="H1730">
        <v>299</v>
      </c>
      <c r="I1730">
        <f>PivotTables3!$G1730*PivotTables3!$H1730</f>
        <v>7295.5999999999995</v>
      </c>
    </row>
    <row r="1731" spans="1:9" x14ac:dyDescent="0.2">
      <c r="A1731" t="s">
        <v>610</v>
      </c>
      <c r="B1731" t="s">
        <v>533</v>
      </c>
      <c r="C1731" t="s">
        <v>553</v>
      </c>
      <c r="D1731" t="s">
        <v>531</v>
      </c>
      <c r="E1731" s="52">
        <v>43672</v>
      </c>
      <c r="F1731" s="52">
        <v>43672</v>
      </c>
      <c r="G1731">
        <v>10.3</v>
      </c>
      <c r="H1731">
        <v>299</v>
      </c>
      <c r="I1731">
        <f>PivotTables3!$G1731*PivotTables3!$H1731</f>
        <v>3079.7000000000003</v>
      </c>
    </row>
    <row r="1732" spans="1:9" x14ac:dyDescent="0.2">
      <c r="A1732" t="s">
        <v>586</v>
      </c>
      <c r="B1732" t="s">
        <v>533</v>
      </c>
      <c r="C1732" t="s">
        <v>559</v>
      </c>
      <c r="D1732" t="s">
        <v>543</v>
      </c>
      <c r="E1732" s="52">
        <v>43699</v>
      </c>
      <c r="F1732" s="52">
        <v>43700</v>
      </c>
      <c r="G1732">
        <v>11.5</v>
      </c>
      <c r="H1732">
        <v>285.99</v>
      </c>
      <c r="I1732">
        <f>PivotTables3!$G1732*PivotTables3!$H1732</f>
        <v>3288.8850000000002</v>
      </c>
    </row>
    <row r="1733" spans="1:9" x14ac:dyDescent="0.2">
      <c r="A1733" t="s">
        <v>589</v>
      </c>
      <c r="B1733" t="s">
        <v>525</v>
      </c>
      <c r="C1733" t="s">
        <v>536</v>
      </c>
      <c r="D1733" t="s">
        <v>543</v>
      </c>
      <c r="E1733" s="52">
        <v>43828</v>
      </c>
      <c r="F1733" s="52">
        <v>43830</v>
      </c>
      <c r="G1733">
        <v>16</v>
      </c>
      <c r="H1733">
        <v>285.99</v>
      </c>
      <c r="I1733">
        <f>PivotTables3!$G1733*PivotTables3!$H1733</f>
        <v>4575.84</v>
      </c>
    </row>
    <row r="1734" spans="1:9" x14ac:dyDescent="0.2">
      <c r="A1734" t="s">
        <v>614</v>
      </c>
      <c r="B1734" t="s">
        <v>533</v>
      </c>
      <c r="C1734" t="s">
        <v>536</v>
      </c>
      <c r="D1734" t="s">
        <v>527</v>
      </c>
      <c r="E1734" s="52">
        <v>43658</v>
      </c>
      <c r="F1734" s="52">
        <v>43664</v>
      </c>
      <c r="G1734">
        <v>19.2</v>
      </c>
      <c r="H1734">
        <v>99.99</v>
      </c>
      <c r="I1734">
        <f>PivotTables3!$G1734*PivotTables3!$H1734</f>
        <v>1919.8079999999998</v>
      </c>
    </row>
    <row r="1735" spans="1:9" x14ac:dyDescent="0.2">
      <c r="A1735" t="s">
        <v>532</v>
      </c>
      <c r="B1735" t="s">
        <v>525</v>
      </c>
      <c r="C1735" t="s">
        <v>536</v>
      </c>
      <c r="D1735" t="s">
        <v>538</v>
      </c>
      <c r="E1735" s="52">
        <v>43537</v>
      </c>
      <c r="F1735" s="52">
        <v>43537</v>
      </c>
      <c r="G1735">
        <v>9.5</v>
      </c>
      <c r="H1735">
        <v>295.19</v>
      </c>
      <c r="I1735">
        <f>PivotTables3!$G1735*PivotTables3!$H1735</f>
        <v>2804.3049999999998</v>
      </c>
    </row>
    <row r="1736" spans="1:9" x14ac:dyDescent="0.2">
      <c r="A1736" t="s">
        <v>565</v>
      </c>
      <c r="B1736" t="s">
        <v>536</v>
      </c>
      <c r="C1736" t="s">
        <v>537</v>
      </c>
      <c r="D1736" t="s">
        <v>541</v>
      </c>
      <c r="E1736" s="52">
        <v>43511</v>
      </c>
      <c r="F1736" s="52">
        <v>43517</v>
      </c>
      <c r="G1736">
        <v>8.6999999999999993</v>
      </c>
      <c r="H1736">
        <v>134.99</v>
      </c>
      <c r="I1736">
        <f>PivotTables3!$G1736*PivotTables3!$H1736</f>
        <v>1174.413</v>
      </c>
    </row>
    <row r="1737" spans="1:9" x14ac:dyDescent="0.2">
      <c r="A1737" t="s">
        <v>535</v>
      </c>
      <c r="B1737" t="s">
        <v>529</v>
      </c>
      <c r="C1737" t="s">
        <v>526</v>
      </c>
      <c r="D1737" t="s">
        <v>566</v>
      </c>
      <c r="E1737" s="52">
        <v>43728</v>
      </c>
      <c r="F1737" s="52">
        <v>43732</v>
      </c>
      <c r="G1737">
        <v>24.1</v>
      </c>
      <c r="H1737">
        <v>325</v>
      </c>
      <c r="I1737">
        <f>PivotTables3!$G1737*PivotTables3!$H1737</f>
        <v>7832.5000000000009</v>
      </c>
    </row>
    <row r="1738" spans="1:9" x14ac:dyDescent="0.2">
      <c r="A1738" t="s">
        <v>582</v>
      </c>
      <c r="B1738" t="s">
        <v>525</v>
      </c>
      <c r="C1738" t="s">
        <v>553</v>
      </c>
      <c r="D1738" t="s">
        <v>527</v>
      </c>
      <c r="E1738" s="52">
        <v>43566</v>
      </c>
      <c r="F1738" s="52">
        <v>43568</v>
      </c>
      <c r="G1738">
        <v>11.5</v>
      </c>
      <c r="H1738">
        <v>99.99</v>
      </c>
      <c r="I1738">
        <f>PivotTables3!$G1738*PivotTables3!$H1738</f>
        <v>1149.885</v>
      </c>
    </row>
    <row r="1739" spans="1:9" x14ac:dyDescent="0.2">
      <c r="A1739" t="s">
        <v>528</v>
      </c>
      <c r="B1739" t="s">
        <v>540</v>
      </c>
      <c r="C1739" t="s">
        <v>537</v>
      </c>
      <c r="D1739" t="s">
        <v>543</v>
      </c>
      <c r="E1739" s="52">
        <v>43712</v>
      </c>
      <c r="F1739" s="52">
        <v>43714</v>
      </c>
      <c r="G1739">
        <v>6</v>
      </c>
      <c r="H1739">
        <v>285.99</v>
      </c>
      <c r="I1739">
        <f>PivotTables3!$G1739*PivotTables3!$H1739</f>
        <v>1715.94</v>
      </c>
    </row>
    <row r="1740" spans="1:9" x14ac:dyDescent="0.2">
      <c r="A1740" t="s">
        <v>560</v>
      </c>
      <c r="B1740" t="s">
        <v>536</v>
      </c>
      <c r="C1740" t="s">
        <v>551</v>
      </c>
      <c r="D1740" t="s">
        <v>531</v>
      </c>
      <c r="E1740" s="52">
        <v>43772</v>
      </c>
      <c r="F1740" s="52">
        <v>43778</v>
      </c>
      <c r="G1740">
        <v>6.3</v>
      </c>
      <c r="H1740">
        <v>299</v>
      </c>
      <c r="I1740">
        <f>PivotTables3!$G1740*PivotTables3!$H1740</f>
        <v>1883.7</v>
      </c>
    </row>
    <row r="1741" spans="1:9" x14ac:dyDescent="0.2">
      <c r="A1741" t="s">
        <v>601</v>
      </c>
      <c r="B1741" t="s">
        <v>533</v>
      </c>
      <c r="C1741" t="s">
        <v>530</v>
      </c>
      <c r="D1741" t="s">
        <v>531</v>
      </c>
      <c r="E1741" s="52">
        <v>43679</v>
      </c>
      <c r="F1741" s="52">
        <v>43683</v>
      </c>
      <c r="G1741">
        <v>13.5</v>
      </c>
      <c r="H1741">
        <v>299</v>
      </c>
      <c r="I1741">
        <f>PivotTables3!$G1741*PivotTables3!$H1741</f>
        <v>4036.5</v>
      </c>
    </row>
    <row r="1742" spans="1:9" x14ac:dyDescent="0.2">
      <c r="A1742" t="s">
        <v>569</v>
      </c>
      <c r="B1742" t="s">
        <v>529</v>
      </c>
      <c r="C1742" t="s">
        <v>537</v>
      </c>
      <c r="D1742" t="s">
        <v>527</v>
      </c>
      <c r="E1742" s="52">
        <v>43520</v>
      </c>
      <c r="F1742" s="52">
        <v>43522</v>
      </c>
      <c r="G1742">
        <v>24.2</v>
      </c>
      <c r="H1742">
        <v>99.99</v>
      </c>
      <c r="I1742">
        <f>PivotTables3!$G1742*PivotTables3!$H1742</f>
        <v>2419.7579999999998</v>
      </c>
    </row>
    <row r="1743" spans="1:9" x14ac:dyDescent="0.2">
      <c r="A1743" t="s">
        <v>598</v>
      </c>
      <c r="B1743" t="s">
        <v>529</v>
      </c>
      <c r="C1743" t="s">
        <v>559</v>
      </c>
      <c r="D1743" t="s">
        <v>543</v>
      </c>
      <c r="E1743" s="52">
        <v>43745</v>
      </c>
      <c r="F1743" s="52">
        <v>43746</v>
      </c>
      <c r="G1743">
        <v>22.9</v>
      </c>
      <c r="H1743">
        <v>285.99</v>
      </c>
      <c r="I1743">
        <f>PivotTables3!$G1743*PivotTables3!$H1743</f>
        <v>6549.1709999999994</v>
      </c>
    </row>
    <row r="1744" spans="1:9" x14ac:dyDescent="0.2">
      <c r="A1744" t="s">
        <v>576</v>
      </c>
      <c r="B1744" t="s">
        <v>529</v>
      </c>
      <c r="C1744" t="s">
        <v>562</v>
      </c>
      <c r="D1744" t="s">
        <v>541</v>
      </c>
      <c r="E1744" s="52">
        <v>43646</v>
      </c>
      <c r="F1744" s="52">
        <v>43651</v>
      </c>
      <c r="G1744">
        <v>18.8</v>
      </c>
      <c r="H1744">
        <v>134.99</v>
      </c>
      <c r="I1744">
        <f>PivotTables3!$G1744*PivotTables3!$H1744</f>
        <v>2537.8120000000004</v>
      </c>
    </row>
    <row r="1745" spans="1:9" x14ac:dyDescent="0.2">
      <c r="A1745" t="s">
        <v>564</v>
      </c>
      <c r="B1745" t="s">
        <v>533</v>
      </c>
      <c r="C1745" t="s">
        <v>530</v>
      </c>
      <c r="D1745" t="s">
        <v>538</v>
      </c>
      <c r="E1745" s="52">
        <v>43516</v>
      </c>
      <c r="F1745" s="52">
        <v>43519</v>
      </c>
      <c r="G1745">
        <v>9</v>
      </c>
      <c r="H1745">
        <v>295.19</v>
      </c>
      <c r="I1745">
        <f>PivotTables3!$G1745*PivotTables3!$H1745</f>
        <v>2656.71</v>
      </c>
    </row>
    <row r="1746" spans="1:9" x14ac:dyDescent="0.2">
      <c r="A1746" t="s">
        <v>554</v>
      </c>
      <c r="B1746" t="s">
        <v>529</v>
      </c>
      <c r="C1746" t="s">
        <v>526</v>
      </c>
      <c r="D1746" t="s">
        <v>543</v>
      </c>
      <c r="E1746" s="52">
        <v>43496</v>
      </c>
      <c r="F1746" s="52">
        <v>43498</v>
      </c>
      <c r="G1746">
        <v>15.1</v>
      </c>
      <c r="H1746">
        <v>285.99</v>
      </c>
      <c r="I1746">
        <f>PivotTables3!$G1746*PivotTables3!$H1746</f>
        <v>4318.4489999999996</v>
      </c>
    </row>
    <row r="1747" spans="1:9" x14ac:dyDescent="0.2">
      <c r="A1747" t="s">
        <v>603</v>
      </c>
      <c r="B1747" t="s">
        <v>529</v>
      </c>
      <c r="C1747" t="s">
        <v>536</v>
      </c>
      <c r="D1747" t="s">
        <v>531</v>
      </c>
      <c r="E1747" s="52">
        <v>43721</v>
      </c>
      <c r="F1747" s="52">
        <v>43722</v>
      </c>
      <c r="G1747">
        <v>16.2</v>
      </c>
      <c r="H1747">
        <v>299</v>
      </c>
      <c r="I1747">
        <f>PivotTables3!$G1747*PivotTables3!$H1747</f>
        <v>4843.8</v>
      </c>
    </row>
    <row r="1748" spans="1:9" x14ac:dyDescent="0.2">
      <c r="A1748" t="s">
        <v>556</v>
      </c>
      <c r="B1748" t="s">
        <v>536</v>
      </c>
      <c r="C1748" t="s">
        <v>551</v>
      </c>
      <c r="D1748" t="s">
        <v>541</v>
      </c>
      <c r="E1748" s="52">
        <v>43668</v>
      </c>
      <c r="F1748" s="52">
        <v>43671</v>
      </c>
      <c r="G1748">
        <v>18.8</v>
      </c>
      <c r="H1748">
        <v>134.99</v>
      </c>
      <c r="I1748">
        <f>PivotTables3!$G1748*PivotTables3!$H1748</f>
        <v>2537.8120000000004</v>
      </c>
    </row>
    <row r="1749" spans="1:9" x14ac:dyDescent="0.2">
      <c r="A1749" t="s">
        <v>616</v>
      </c>
      <c r="B1749" t="s">
        <v>529</v>
      </c>
      <c r="C1749" t="s">
        <v>536</v>
      </c>
      <c r="D1749" t="s">
        <v>557</v>
      </c>
      <c r="E1749" s="52">
        <v>43814</v>
      </c>
      <c r="F1749" s="52">
        <v>43820</v>
      </c>
      <c r="G1749">
        <v>14.2</v>
      </c>
      <c r="H1749">
        <v>329.25</v>
      </c>
      <c r="I1749">
        <f>PivotTables3!$G1749*PivotTables3!$H1749</f>
        <v>4675.3499999999995</v>
      </c>
    </row>
    <row r="1750" spans="1:9" x14ac:dyDescent="0.2">
      <c r="A1750" t="s">
        <v>547</v>
      </c>
      <c r="B1750" t="s">
        <v>540</v>
      </c>
      <c r="C1750" t="s">
        <v>551</v>
      </c>
      <c r="D1750" t="s">
        <v>527</v>
      </c>
      <c r="E1750" s="52">
        <v>43586</v>
      </c>
      <c r="F1750" s="52">
        <v>43590</v>
      </c>
      <c r="G1750">
        <v>9.8000000000000007</v>
      </c>
      <c r="H1750">
        <v>99.99</v>
      </c>
      <c r="I1750">
        <f>PivotTables3!$G1750*PivotTables3!$H1750</f>
        <v>979.90200000000004</v>
      </c>
    </row>
    <row r="1751" spans="1:9" x14ac:dyDescent="0.2">
      <c r="A1751" t="s">
        <v>595</v>
      </c>
      <c r="B1751" t="s">
        <v>525</v>
      </c>
      <c r="C1751" t="s">
        <v>537</v>
      </c>
      <c r="D1751" t="s">
        <v>549</v>
      </c>
      <c r="E1751" s="52">
        <v>43629</v>
      </c>
      <c r="F1751" s="52">
        <v>43630</v>
      </c>
      <c r="G1751">
        <v>9.9</v>
      </c>
      <c r="H1751">
        <v>154.94999999999999</v>
      </c>
      <c r="I1751">
        <f>PivotTables3!$G1751*PivotTables3!$H1751</f>
        <v>1534.0049999999999</v>
      </c>
    </row>
    <row r="1752" spans="1:9" x14ac:dyDescent="0.2">
      <c r="A1752" t="s">
        <v>585</v>
      </c>
      <c r="B1752" t="s">
        <v>529</v>
      </c>
      <c r="C1752" t="s">
        <v>537</v>
      </c>
      <c r="D1752" t="s">
        <v>557</v>
      </c>
      <c r="E1752" s="52">
        <v>43768</v>
      </c>
      <c r="F1752" s="52">
        <v>43774</v>
      </c>
      <c r="G1752">
        <v>20.3</v>
      </c>
      <c r="H1752">
        <v>329.25</v>
      </c>
      <c r="I1752">
        <f>PivotTables3!$G1752*PivotTables3!$H1752</f>
        <v>6683.7750000000005</v>
      </c>
    </row>
    <row r="1753" spans="1:9" x14ac:dyDescent="0.2">
      <c r="A1753" t="s">
        <v>603</v>
      </c>
      <c r="B1753" t="s">
        <v>529</v>
      </c>
      <c r="C1753" t="s">
        <v>530</v>
      </c>
      <c r="D1753" t="s">
        <v>534</v>
      </c>
      <c r="E1753" s="52">
        <v>43516</v>
      </c>
      <c r="F1753" s="52">
        <v>43517</v>
      </c>
      <c r="G1753">
        <v>17.2</v>
      </c>
      <c r="H1753">
        <v>349</v>
      </c>
      <c r="I1753">
        <f>PivotTables3!$G1753*PivotTables3!$H1753</f>
        <v>6002.8</v>
      </c>
    </row>
    <row r="1754" spans="1:9" x14ac:dyDescent="0.2">
      <c r="A1754" t="s">
        <v>567</v>
      </c>
      <c r="B1754" t="s">
        <v>536</v>
      </c>
      <c r="C1754" t="s">
        <v>530</v>
      </c>
      <c r="D1754" t="s">
        <v>543</v>
      </c>
      <c r="E1754" s="52">
        <v>43499</v>
      </c>
      <c r="F1754" s="52">
        <v>43504</v>
      </c>
      <c r="G1754">
        <v>9.6999999999999993</v>
      </c>
      <c r="H1754">
        <v>285.99</v>
      </c>
      <c r="I1754">
        <f>PivotTables3!$G1754*PivotTables3!$H1754</f>
        <v>2774.1030000000001</v>
      </c>
    </row>
    <row r="1755" spans="1:9" x14ac:dyDescent="0.2">
      <c r="A1755" t="s">
        <v>590</v>
      </c>
      <c r="B1755" t="s">
        <v>533</v>
      </c>
      <c r="C1755" t="s">
        <v>551</v>
      </c>
      <c r="D1755" t="s">
        <v>549</v>
      </c>
      <c r="E1755" s="52">
        <v>43816</v>
      </c>
      <c r="F1755" s="52">
        <v>43820</v>
      </c>
      <c r="G1755">
        <v>14.5</v>
      </c>
      <c r="H1755">
        <v>154.94999999999999</v>
      </c>
      <c r="I1755">
        <f>PivotTables3!$G1755*PivotTables3!$H1755</f>
        <v>2246.7749999999996</v>
      </c>
    </row>
    <row r="1756" spans="1:9" x14ac:dyDescent="0.2">
      <c r="A1756" t="s">
        <v>558</v>
      </c>
      <c r="B1756" t="s">
        <v>540</v>
      </c>
      <c r="C1756" t="s">
        <v>526</v>
      </c>
      <c r="D1756" t="s">
        <v>557</v>
      </c>
      <c r="E1756" s="52">
        <v>43780</v>
      </c>
      <c r="F1756" s="52">
        <v>43786</v>
      </c>
      <c r="G1756">
        <v>14.9</v>
      </c>
      <c r="H1756">
        <v>329.25</v>
      </c>
      <c r="I1756">
        <f>PivotTables3!$G1756*PivotTables3!$H1756</f>
        <v>4905.8249999999998</v>
      </c>
    </row>
    <row r="1757" spans="1:9" x14ac:dyDescent="0.2">
      <c r="A1757" t="s">
        <v>575</v>
      </c>
      <c r="B1757" t="s">
        <v>533</v>
      </c>
      <c r="C1757" t="s">
        <v>536</v>
      </c>
      <c r="D1757" t="s">
        <v>549</v>
      </c>
      <c r="E1757" s="52">
        <v>43641</v>
      </c>
      <c r="F1757" s="52">
        <v>43646</v>
      </c>
      <c r="G1757">
        <v>13.4</v>
      </c>
      <c r="H1757">
        <v>154.94999999999999</v>
      </c>
      <c r="I1757">
        <f>PivotTables3!$G1757*PivotTables3!$H1757</f>
        <v>2076.33</v>
      </c>
    </row>
    <row r="1758" spans="1:9" x14ac:dyDescent="0.2">
      <c r="A1758" t="s">
        <v>576</v>
      </c>
      <c r="B1758" t="s">
        <v>529</v>
      </c>
      <c r="C1758" t="s">
        <v>562</v>
      </c>
      <c r="D1758" t="s">
        <v>543</v>
      </c>
      <c r="E1758" s="52">
        <v>43778</v>
      </c>
      <c r="F1758" s="52">
        <v>43782</v>
      </c>
      <c r="G1758">
        <v>17</v>
      </c>
      <c r="H1758">
        <v>285.99</v>
      </c>
      <c r="I1758">
        <f>PivotTables3!$G1758*PivotTables3!$H1758</f>
        <v>4861.83</v>
      </c>
    </row>
    <row r="1759" spans="1:9" x14ac:dyDescent="0.2">
      <c r="A1759" t="s">
        <v>567</v>
      </c>
      <c r="B1759" t="s">
        <v>533</v>
      </c>
      <c r="C1759" t="s">
        <v>537</v>
      </c>
      <c r="D1759" t="s">
        <v>566</v>
      </c>
      <c r="E1759" s="52">
        <v>43714</v>
      </c>
      <c r="F1759" s="52">
        <v>43715</v>
      </c>
      <c r="G1759">
        <v>14.4</v>
      </c>
      <c r="H1759">
        <v>325</v>
      </c>
      <c r="I1759">
        <f>PivotTables3!$G1759*PivotTables3!$H1759</f>
        <v>4680</v>
      </c>
    </row>
    <row r="1760" spans="1:9" x14ac:dyDescent="0.2">
      <c r="A1760" t="s">
        <v>605</v>
      </c>
      <c r="B1760" t="s">
        <v>525</v>
      </c>
      <c r="C1760" t="s">
        <v>548</v>
      </c>
      <c r="D1760" t="s">
        <v>566</v>
      </c>
      <c r="E1760" s="52">
        <v>43514</v>
      </c>
      <c r="F1760" s="52">
        <v>43516</v>
      </c>
      <c r="G1760">
        <v>17.399999999999999</v>
      </c>
      <c r="H1760">
        <v>325</v>
      </c>
      <c r="I1760">
        <f>PivotTables3!$G1760*PivotTables3!$H1760</f>
        <v>5654.9999999999991</v>
      </c>
    </row>
    <row r="1761" spans="1:9" x14ac:dyDescent="0.2">
      <c r="A1761" t="s">
        <v>619</v>
      </c>
      <c r="B1761" t="s">
        <v>540</v>
      </c>
      <c r="C1761" t="s">
        <v>559</v>
      </c>
      <c r="D1761" t="s">
        <v>543</v>
      </c>
      <c r="E1761" s="52">
        <v>43636</v>
      </c>
      <c r="F1761" s="52">
        <v>43639</v>
      </c>
      <c r="G1761">
        <v>22.7</v>
      </c>
      <c r="H1761">
        <v>285.99</v>
      </c>
      <c r="I1761">
        <f>PivotTables3!$G1761*PivotTables3!$H1761</f>
        <v>6491.973</v>
      </c>
    </row>
    <row r="1762" spans="1:9" x14ac:dyDescent="0.2">
      <c r="A1762" t="s">
        <v>590</v>
      </c>
      <c r="B1762" t="s">
        <v>529</v>
      </c>
      <c r="C1762" t="s">
        <v>526</v>
      </c>
      <c r="D1762" t="s">
        <v>557</v>
      </c>
      <c r="E1762" s="52">
        <v>43756</v>
      </c>
      <c r="F1762" s="52">
        <v>43758</v>
      </c>
      <c r="G1762">
        <v>7.7</v>
      </c>
      <c r="H1762">
        <v>329.25</v>
      </c>
      <c r="I1762">
        <f>PivotTables3!$G1762*PivotTables3!$H1762</f>
        <v>2535.2249999999999</v>
      </c>
    </row>
    <row r="1763" spans="1:9" x14ac:dyDescent="0.2">
      <c r="A1763" t="s">
        <v>611</v>
      </c>
      <c r="B1763" t="s">
        <v>529</v>
      </c>
      <c r="C1763" t="s">
        <v>553</v>
      </c>
      <c r="D1763" t="s">
        <v>566</v>
      </c>
      <c r="E1763" s="52">
        <v>43468</v>
      </c>
      <c r="F1763" s="52">
        <v>43472</v>
      </c>
      <c r="G1763">
        <v>11.3</v>
      </c>
      <c r="H1763">
        <v>325</v>
      </c>
      <c r="I1763">
        <f>PivotTables3!$G1763*PivotTables3!$H1763</f>
        <v>3672.5000000000005</v>
      </c>
    </row>
    <row r="1764" spans="1:9" x14ac:dyDescent="0.2">
      <c r="A1764" t="s">
        <v>573</v>
      </c>
      <c r="B1764" t="s">
        <v>536</v>
      </c>
      <c r="C1764" t="s">
        <v>526</v>
      </c>
      <c r="D1764" t="s">
        <v>543</v>
      </c>
      <c r="E1764" s="52">
        <v>43812</v>
      </c>
      <c r="F1764" s="52">
        <v>43818</v>
      </c>
      <c r="G1764">
        <v>17.2</v>
      </c>
      <c r="H1764">
        <v>285.99</v>
      </c>
      <c r="I1764">
        <f>PivotTables3!$G1764*PivotTables3!$H1764</f>
        <v>4919.0280000000002</v>
      </c>
    </row>
    <row r="1765" spans="1:9" x14ac:dyDescent="0.2">
      <c r="A1765" t="s">
        <v>611</v>
      </c>
      <c r="B1765" t="s">
        <v>536</v>
      </c>
      <c r="C1765" t="s">
        <v>553</v>
      </c>
      <c r="D1765" t="s">
        <v>534</v>
      </c>
      <c r="E1765" s="52">
        <v>43795</v>
      </c>
      <c r="F1765" s="52">
        <v>43797</v>
      </c>
      <c r="G1765">
        <v>19.899999999999999</v>
      </c>
      <c r="H1765">
        <v>349</v>
      </c>
      <c r="I1765">
        <f>PivotTables3!$G1765*PivotTables3!$H1765</f>
        <v>6945.0999999999995</v>
      </c>
    </row>
    <row r="1766" spans="1:9" x14ac:dyDescent="0.2">
      <c r="A1766" t="s">
        <v>575</v>
      </c>
      <c r="B1766" t="s">
        <v>529</v>
      </c>
      <c r="C1766" t="s">
        <v>530</v>
      </c>
      <c r="D1766" t="s">
        <v>543</v>
      </c>
      <c r="E1766" s="52">
        <v>43805</v>
      </c>
      <c r="F1766" s="52">
        <v>43805</v>
      </c>
      <c r="G1766">
        <v>17.7</v>
      </c>
      <c r="H1766">
        <v>285.99</v>
      </c>
      <c r="I1766">
        <f>PivotTables3!$G1766*PivotTables3!$H1766</f>
        <v>5062.0230000000001</v>
      </c>
    </row>
    <row r="1767" spans="1:9" x14ac:dyDescent="0.2">
      <c r="A1767" t="s">
        <v>579</v>
      </c>
      <c r="B1767" t="s">
        <v>533</v>
      </c>
      <c r="C1767" t="s">
        <v>530</v>
      </c>
      <c r="D1767" t="s">
        <v>566</v>
      </c>
      <c r="E1767" s="52">
        <v>43763</v>
      </c>
      <c r="F1767" s="52">
        <v>43767</v>
      </c>
      <c r="G1767">
        <v>21.4</v>
      </c>
      <c r="H1767">
        <v>325</v>
      </c>
      <c r="I1767">
        <f>PivotTables3!$G1767*PivotTables3!$H1767</f>
        <v>6954.9999999999991</v>
      </c>
    </row>
    <row r="1768" spans="1:9" x14ac:dyDescent="0.2">
      <c r="A1768" t="s">
        <v>524</v>
      </c>
      <c r="B1768" t="s">
        <v>525</v>
      </c>
      <c r="C1768" t="s">
        <v>562</v>
      </c>
      <c r="D1768" t="s">
        <v>531</v>
      </c>
      <c r="E1768" s="52">
        <v>43505</v>
      </c>
      <c r="F1768" s="52">
        <v>43509</v>
      </c>
      <c r="G1768">
        <v>22.8</v>
      </c>
      <c r="H1768">
        <v>299</v>
      </c>
      <c r="I1768">
        <f>PivotTables3!$G1768*PivotTables3!$H1768</f>
        <v>6817.2</v>
      </c>
    </row>
    <row r="1769" spans="1:9" x14ac:dyDescent="0.2">
      <c r="A1769" t="s">
        <v>601</v>
      </c>
      <c r="B1769" t="s">
        <v>536</v>
      </c>
      <c r="C1769" t="s">
        <v>562</v>
      </c>
      <c r="D1769" t="s">
        <v>566</v>
      </c>
      <c r="E1769" s="52">
        <v>43557</v>
      </c>
      <c r="F1769" s="52">
        <v>43558</v>
      </c>
      <c r="G1769">
        <v>15.2</v>
      </c>
      <c r="H1769">
        <v>325</v>
      </c>
      <c r="I1769">
        <f>PivotTables3!$G1769*PivotTables3!$H1769</f>
        <v>4940</v>
      </c>
    </row>
    <row r="1770" spans="1:9" x14ac:dyDescent="0.2">
      <c r="A1770" t="s">
        <v>613</v>
      </c>
      <c r="B1770" t="s">
        <v>536</v>
      </c>
      <c r="C1770" t="s">
        <v>537</v>
      </c>
      <c r="D1770" t="s">
        <v>534</v>
      </c>
      <c r="E1770" s="52">
        <v>43790</v>
      </c>
      <c r="F1770" s="52">
        <v>43791</v>
      </c>
      <c r="G1770">
        <v>5.5</v>
      </c>
      <c r="H1770">
        <v>349</v>
      </c>
      <c r="I1770">
        <f>PivotTables3!$G1770*PivotTables3!$H1770</f>
        <v>1919.5</v>
      </c>
    </row>
    <row r="1771" spans="1:9" x14ac:dyDescent="0.2">
      <c r="A1771" t="s">
        <v>610</v>
      </c>
      <c r="B1771" t="s">
        <v>525</v>
      </c>
      <c r="C1771" t="s">
        <v>530</v>
      </c>
      <c r="D1771" t="s">
        <v>538</v>
      </c>
      <c r="E1771" s="52">
        <v>43600</v>
      </c>
      <c r="F1771" s="52">
        <v>43603</v>
      </c>
      <c r="G1771">
        <v>21.8</v>
      </c>
      <c r="H1771">
        <v>295.19</v>
      </c>
      <c r="I1771">
        <f>PivotTables3!$G1771*PivotTables3!$H1771</f>
        <v>6435.1419999999998</v>
      </c>
    </row>
    <row r="1772" spans="1:9" x14ac:dyDescent="0.2">
      <c r="A1772" t="s">
        <v>591</v>
      </c>
      <c r="B1772" t="s">
        <v>536</v>
      </c>
      <c r="C1772" t="s">
        <v>530</v>
      </c>
      <c r="D1772" t="s">
        <v>543</v>
      </c>
      <c r="E1772" s="52">
        <v>43661</v>
      </c>
      <c r="F1772" s="52">
        <v>43662</v>
      </c>
      <c r="G1772">
        <v>10.8</v>
      </c>
      <c r="H1772">
        <v>285.99</v>
      </c>
      <c r="I1772">
        <f>PivotTables3!$G1772*PivotTables3!$H1772</f>
        <v>3088.6920000000005</v>
      </c>
    </row>
    <row r="1773" spans="1:9" x14ac:dyDescent="0.2">
      <c r="A1773" t="s">
        <v>600</v>
      </c>
      <c r="B1773" t="s">
        <v>525</v>
      </c>
      <c r="C1773" t="s">
        <v>530</v>
      </c>
      <c r="D1773" t="s">
        <v>566</v>
      </c>
      <c r="E1773" s="52">
        <v>43636</v>
      </c>
      <c r="F1773" s="52">
        <v>43641</v>
      </c>
      <c r="G1773">
        <v>18.899999999999999</v>
      </c>
      <c r="H1773">
        <v>325</v>
      </c>
      <c r="I1773">
        <f>PivotTables3!$G1773*PivotTables3!$H1773</f>
        <v>6142.4999999999991</v>
      </c>
    </row>
    <row r="1774" spans="1:9" x14ac:dyDescent="0.2">
      <c r="A1774" t="s">
        <v>561</v>
      </c>
      <c r="B1774" t="s">
        <v>529</v>
      </c>
      <c r="C1774" t="s">
        <v>537</v>
      </c>
      <c r="D1774" t="s">
        <v>543</v>
      </c>
      <c r="E1774" s="52">
        <v>43752</v>
      </c>
      <c r="F1774" s="52">
        <v>43755</v>
      </c>
      <c r="G1774">
        <v>24.8</v>
      </c>
      <c r="H1774">
        <v>285.99</v>
      </c>
      <c r="I1774">
        <f>PivotTables3!$G1774*PivotTables3!$H1774</f>
        <v>7092.5520000000006</v>
      </c>
    </row>
    <row r="1775" spans="1:9" x14ac:dyDescent="0.2">
      <c r="A1775" t="s">
        <v>585</v>
      </c>
      <c r="B1775" t="s">
        <v>525</v>
      </c>
      <c r="C1775" t="s">
        <v>548</v>
      </c>
      <c r="D1775" t="s">
        <v>543</v>
      </c>
      <c r="E1775" s="52">
        <v>43508</v>
      </c>
      <c r="F1775" s="52">
        <v>43511</v>
      </c>
      <c r="G1775">
        <v>7.6</v>
      </c>
      <c r="H1775">
        <v>285.99</v>
      </c>
      <c r="I1775">
        <f>PivotTables3!$G1775*PivotTables3!$H1775</f>
        <v>2173.5239999999999</v>
      </c>
    </row>
    <row r="1776" spans="1:9" x14ac:dyDescent="0.2">
      <c r="A1776" t="s">
        <v>561</v>
      </c>
      <c r="B1776" t="s">
        <v>529</v>
      </c>
      <c r="C1776" t="s">
        <v>536</v>
      </c>
      <c r="D1776" t="s">
        <v>538</v>
      </c>
      <c r="E1776" s="52">
        <v>43623</v>
      </c>
      <c r="F1776" s="52">
        <v>43626</v>
      </c>
      <c r="G1776">
        <v>14.7</v>
      </c>
      <c r="H1776">
        <v>295.19</v>
      </c>
      <c r="I1776">
        <f>PivotTables3!$G1776*PivotTables3!$H1776</f>
        <v>4339.2929999999997</v>
      </c>
    </row>
    <row r="1777" spans="1:9" x14ac:dyDescent="0.2">
      <c r="A1777" t="s">
        <v>614</v>
      </c>
      <c r="B1777" t="s">
        <v>529</v>
      </c>
      <c r="C1777" t="s">
        <v>530</v>
      </c>
      <c r="D1777" t="s">
        <v>534</v>
      </c>
      <c r="E1777" s="52">
        <v>43499</v>
      </c>
      <c r="F1777" s="52">
        <v>43505</v>
      </c>
      <c r="G1777">
        <v>22.6</v>
      </c>
      <c r="H1777">
        <v>349</v>
      </c>
      <c r="I1777">
        <f>PivotTables3!$G1777*PivotTables3!$H1777</f>
        <v>7887.4000000000005</v>
      </c>
    </row>
    <row r="1778" spans="1:9" x14ac:dyDescent="0.2">
      <c r="A1778" t="s">
        <v>620</v>
      </c>
      <c r="B1778" t="s">
        <v>529</v>
      </c>
      <c r="C1778" t="s">
        <v>551</v>
      </c>
      <c r="D1778" t="s">
        <v>527</v>
      </c>
      <c r="E1778" s="52">
        <v>43687</v>
      </c>
      <c r="F1778" s="52">
        <v>43693</v>
      </c>
      <c r="G1778">
        <v>22.8</v>
      </c>
      <c r="H1778">
        <v>99.99</v>
      </c>
      <c r="I1778">
        <f>PivotTables3!$G1778*PivotTables3!$H1778</f>
        <v>2279.7719999999999</v>
      </c>
    </row>
    <row r="1779" spans="1:9" x14ac:dyDescent="0.2">
      <c r="A1779" t="s">
        <v>568</v>
      </c>
      <c r="B1779" t="s">
        <v>529</v>
      </c>
      <c r="C1779" t="s">
        <v>526</v>
      </c>
      <c r="D1779" t="s">
        <v>527</v>
      </c>
      <c r="E1779" s="52">
        <v>43500</v>
      </c>
      <c r="F1779" s="52">
        <v>43500</v>
      </c>
      <c r="G1779">
        <v>11.3</v>
      </c>
      <c r="H1779">
        <v>99.99</v>
      </c>
      <c r="I1779">
        <f>PivotTables3!$G1779*PivotTables3!$H1779</f>
        <v>1129.8869999999999</v>
      </c>
    </row>
    <row r="1780" spans="1:9" x14ac:dyDescent="0.2">
      <c r="A1780" t="s">
        <v>620</v>
      </c>
      <c r="B1780" t="s">
        <v>533</v>
      </c>
      <c r="C1780" t="s">
        <v>548</v>
      </c>
      <c r="D1780" t="s">
        <v>541</v>
      </c>
      <c r="E1780" s="52">
        <v>43568</v>
      </c>
      <c r="F1780" s="52">
        <v>43568</v>
      </c>
      <c r="G1780">
        <v>5.6</v>
      </c>
      <c r="H1780">
        <v>134.99</v>
      </c>
      <c r="I1780">
        <f>PivotTables3!$G1780*PivotTables3!$H1780</f>
        <v>755.94399999999996</v>
      </c>
    </row>
    <row r="1781" spans="1:9" x14ac:dyDescent="0.2">
      <c r="A1781" t="s">
        <v>618</v>
      </c>
      <c r="B1781" t="s">
        <v>525</v>
      </c>
      <c r="C1781" t="s">
        <v>559</v>
      </c>
      <c r="D1781" t="s">
        <v>527</v>
      </c>
      <c r="E1781" s="52">
        <v>43732</v>
      </c>
      <c r="F1781" s="52">
        <v>43738</v>
      </c>
      <c r="G1781">
        <v>14.9</v>
      </c>
      <c r="H1781">
        <v>99.99</v>
      </c>
      <c r="I1781">
        <f>PivotTables3!$G1781*PivotTables3!$H1781</f>
        <v>1489.8509999999999</v>
      </c>
    </row>
    <row r="1782" spans="1:9" x14ac:dyDescent="0.2">
      <c r="A1782" t="s">
        <v>592</v>
      </c>
      <c r="B1782" t="s">
        <v>533</v>
      </c>
      <c r="C1782" t="s">
        <v>551</v>
      </c>
      <c r="D1782" t="s">
        <v>557</v>
      </c>
      <c r="E1782" s="52">
        <v>43721</v>
      </c>
      <c r="F1782" s="52">
        <v>43721</v>
      </c>
      <c r="G1782">
        <v>9.9</v>
      </c>
      <c r="H1782">
        <v>329.25</v>
      </c>
      <c r="I1782">
        <f>PivotTables3!$G1782*PivotTables3!$H1782</f>
        <v>3259.5750000000003</v>
      </c>
    </row>
    <row r="1783" spans="1:9" x14ac:dyDescent="0.2">
      <c r="A1783" t="s">
        <v>603</v>
      </c>
      <c r="B1783" t="s">
        <v>525</v>
      </c>
      <c r="C1783" t="s">
        <v>537</v>
      </c>
      <c r="D1783" t="s">
        <v>566</v>
      </c>
      <c r="E1783" s="52">
        <v>43532</v>
      </c>
      <c r="F1783" s="52">
        <v>43533</v>
      </c>
      <c r="G1783">
        <v>21.7</v>
      </c>
      <c r="H1783">
        <v>325</v>
      </c>
      <c r="I1783">
        <f>PivotTables3!$G1783*PivotTables3!$H1783</f>
        <v>7052.5</v>
      </c>
    </row>
    <row r="1784" spans="1:9" x14ac:dyDescent="0.2">
      <c r="A1784" t="s">
        <v>597</v>
      </c>
      <c r="B1784" t="s">
        <v>529</v>
      </c>
      <c r="C1784" t="s">
        <v>536</v>
      </c>
      <c r="D1784" t="s">
        <v>531</v>
      </c>
      <c r="E1784" s="52">
        <v>43731</v>
      </c>
      <c r="F1784" s="52">
        <v>43737</v>
      </c>
      <c r="G1784">
        <v>22.9</v>
      </c>
      <c r="H1784">
        <v>299</v>
      </c>
      <c r="I1784">
        <f>PivotTables3!$G1784*PivotTables3!$H1784</f>
        <v>6847.0999999999995</v>
      </c>
    </row>
    <row r="1785" spans="1:9" x14ac:dyDescent="0.2">
      <c r="A1785" t="s">
        <v>579</v>
      </c>
      <c r="B1785" t="s">
        <v>536</v>
      </c>
      <c r="C1785" t="s">
        <v>553</v>
      </c>
      <c r="D1785" t="s">
        <v>531</v>
      </c>
      <c r="E1785" s="52">
        <v>43725</v>
      </c>
      <c r="F1785" s="52">
        <v>43727</v>
      </c>
      <c r="G1785">
        <v>14.3</v>
      </c>
      <c r="H1785">
        <v>299</v>
      </c>
      <c r="I1785">
        <f>PivotTables3!$G1785*PivotTables3!$H1785</f>
        <v>4275.7</v>
      </c>
    </row>
    <row r="1786" spans="1:9" x14ac:dyDescent="0.2">
      <c r="A1786" t="s">
        <v>558</v>
      </c>
      <c r="B1786" t="s">
        <v>533</v>
      </c>
      <c r="C1786" t="s">
        <v>548</v>
      </c>
      <c r="D1786" t="s">
        <v>541</v>
      </c>
      <c r="E1786" s="52">
        <v>43478</v>
      </c>
      <c r="F1786" s="52">
        <v>43483</v>
      </c>
      <c r="G1786">
        <v>23.9</v>
      </c>
      <c r="H1786">
        <v>134.99</v>
      </c>
      <c r="I1786">
        <f>PivotTables3!$G1786*PivotTables3!$H1786</f>
        <v>3226.261</v>
      </c>
    </row>
    <row r="1787" spans="1:9" x14ac:dyDescent="0.2">
      <c r="A1787" t="s">
        <v>606</v>
      </c>
      <c r="B1787" t="s">
        <v>533</v>
      </c>
      <c r="C1787" t="s">
        <v>548</v>
      </c>
      <c r="D1787" t="s">
        <v>534</v>
      </c>
      <c r="E1787" s="52">
        <v>43797</v>
      </c>
      <c r="F1787" s="52">
        <v>43799</v>
      </c>
      <c r="G1787">
        <v>20.5</v>
      </c>
      <c r="H1787">
        <v>349</v>
      </c>
      <c r="I1787">
        <f>PivotTables3!$G1787*PivotTables3!$H1787</f>
        <v>7154.5</v>
      </c>
    </row>
    <row r="1788" spans="1:9" x14ac:dyDescent="0.2">
      <c r="A1788" t="s">
        <v>558</v>
      </c>
      <c r="B1788" t="s">
        <v>533</v>
      </c>
      <c r="C1788" t="s">
        <v>559</v>
      </c>
      <c r="D1788" t="s">
        <v>541</v>
      </c>
      <c r="E1788" s="52">
        <v>43786</v>
      </c>
      <c r="F1788" s="52">
        <v>43788</v>
      </c>
      <c r="G1788">
        <v>21.3</v>
      </c>
      <c r="H1788">
        <v>134.99</v>
      </c>
      <c r="I1788">
        <f>PivotTables3!$G1788*PivotTables3!$H1788</f>
        <v>2875.2870000000003</v>
      </c>
    </row>
    <row r="1789" spans="1:9" x14ac:dyDescent="0.2">
      <c r="A1789" t="s">
        <v>606</v>
      </c>
      <c r="B1789" t="s">
        <v>529</v>
      </c>
      <c r="C1789" t="s">
        <v>548</v>
      </c>
      <c r="D1789" t="s">
        <v>531</v>
      </c>
      <c r="E1789" s="52">
        <v>43825</v>
      </c>
      <c r="F1789" s="52">
        <v>43830</v>
      </c>
      <c r="G1789">
        <v>24.5</v>
      </c>
      <c r="H1789">
        <v>299</v>
      </c>
      <c r="I1789">
        <f>PivotTables3!$G1789*PivotTables3!$H1789</f>
        <v>7325.5</v>
      </c>
    </row>
    <row r="1790" spans="1:9" x14ac:dyDescent="0.2">
      <c r="A1790" t="s">
        <v>542</v>
      </c>
      <c r="B1790" t="s">
        <v>533</v>
      </c>
      <c r="C1790" t="s">
        <v>530</v>
      </c>
      <c r="D1790" t="s">
        <v>549</v>
      </c>
      <c r="E1790" s="52">
        <v>43489</v>
      </c>
      <c r="F1790" s="52">
        <v>43490</v>
      </c>
      <c r="G1790">
        <v>9</v>
      </c>
      <c r="H1790">
        <v>154.94999999999999</v>
      </c>
      <c r="I1790">
        <f>PivotTables3!$G1790*PivotTables3!$H1790</f>
        <v>1394.55</v>
      </c>
    </row>
    <row r="1791" spans="1:9" x14ac:dyDescent="0.2">
      <c r="A1791" t="s">
        <v>596</v>
      </c>
      <c r="B1791" t="s">
        <v>533</v>
      </c>
      <c r="C1791" t="s">
        <v>536</v>
      </c>
      <c r="D1791" t="s">
        <v>541</v>
      </c>
      <c r="E1791" s="52">
        <v>43802</v>
      </c>
      <c r="F1791" s="52">
        <v>43802</v>
      </c>
      <c r="G1791">
        <v>12.7</v>
      </c>
      <c r="H1791">
        <v>134.99</v>
      </c>
      <c r="I1791">
        <f>PivotTables3!$G1791*PivotTables3!$H1791</f>
        <v>1714.373</v>
      </c>
    </row>
    <row r="1792" spans="1:9" x14ac:dyDescent="0.2">
      <c r="A1792" t="s">
        <v>598</v>
      </c>
      <c r="B1792" t="s">
        <v>525</v>
      </c>
      <c r="C1792" t="s">
        <v>548</v>
      </c>
      <c r="D1792" t="s">
        <v>531</v>
      </c>
      <c r="E1792" s="52">
        <v>43768</v>
      </c>
      <c r="F1792" s="52">
        <v>43770</v>
      </c>
      <c r="G1792">
        <v>12.9</v>
      </c>
      <c r="H1792">
        <v>299</v>
      </c>
      <c r="I1792">
        <f>PivotTables3!$G1792*PivotTables3!$H1792</f>
        <v>3857.1</v>
      </c>
    </row>
    <row r="1793" spans="1:9" x14ac:dyDescent="0.2">
      <c r="A1793" t="s">
        <v>569</v>
      </c>
      <c r="B1793" t="s">
        <v>525</v>
      </c>
      <c r="C1793" t="s">
        <v>548</v>
      </c>
      <c r="D1793" t="s">
        <v>534</v>
      </c>
      <c r="E1793" s="52" t="s">
        <v>685</v>
      </c>
      <c r="F1793" s="52">
        <v>43529</v>
      </c>
      <c r="G1793">
        <v>7</v>
      </c>
      <c r="H1793">
        <v>349</v>
      </c>
      <c r="I1793">
        <f>PivotTables3!$G1793*PivotTables3!$H1793</f>
        <v>2443</v>
      </c>
    </row>
    <row r="1794" spans="1:9" x14ac:dyDescent="0.2">
      <c r="A1794" t="s">
        <v>591</v>
      </c>
      <c r="B1794" t="s">
        <v>525</v>
      </c>
      <c r="C1794" t="s">
        <v>562</v>
      </c>
      <c r="D1794" t="s">
        <v>531</v>
      </c>
      <c r="E1794" s="52">
        <v>43641</v>
      </c>
      <c r="F1794" s="52">
        <v>43646</v>
      </c>
      <c r="G1794">
        <v>13.8</v>
      </c>
      <c r="H1794">
        <v>299</v>
      </c>
      <c r="I1794">
        <f>PivotTables3!$G1794*PivotTables3!$H1794</f>
        <v>4126.2</v>
      </c>
    </row>
    <row r="1795" spans="1:9" x14ac:dyDescent="0.2">
      <c r="A1795" t="s">
        <v>563</v>
      </c>
      <c r="B1795" t="s">
        <v>525</v>
      </c>
      <c r="C1795" t="s">
        <v>536</v>
      </c>
      <c r="D1795" t="s">
        <v>531</v>
      </c>
      <c r="E1795" s="52">
        <v>43581</v>
      </c>
      <c r="F1795" s="52">
        <v>43583</v>
      </c>
      <c r="G1795">
        <v>24</v>
      </c>
      <c r="H1795">
        <v>299</v>
      </c>
      <c r="I1795">
        <f>PivotTables3!$G1795*PivotTables3!$H1795</f>
        <v>7176</v>
      </c>
    </row>
    <row r="1796" spans="1:9" x14ac:dyDescent="0.2">
      <c r="A1796" t="s">
        <v>556</v>
      </c>
      <c r="B1796" t="s">
        <v>533</v>
      </c>
      <c r="C1796" t="s">
        <v>562</v>
      </c>
      <c r="D1796" t="s">
        <v>566</v>
      </c>
      <c r="E1796" s="52">
        <v>43493</v>
      </c>
      <c r="F1796" s="52">
        <v>43499</v>
      </c>
      <c r="G1796">
        <v>19.7</v>
      </c>
      <c r="H1796">
        <v>325</v>
      </c>
      <c r="I1796">
        <f>PivotTables3!$G1796*PivotTables3!$H1796</f>
        <v>6402.5</v>
      </c>
    </row>
    <row r="1797" spans="1:9" x14ac:dyDescent="0.2">
      <c r="A1797" t="s">
        <v>571</v>
      </c>
      <c r="B1797" t="s">
        <v>529</v>
      </c>
      <c r="C1797" t="s">
        <v>537</v>
      </c>
      <c r="D1797" t="s">
        <v>541</v>
      </c>
      <c r="E1797" s="52">
        <v>43518</v>
      </c>
      <c r="F1797" s="52">
        <v>43520</v>
      </c>
      <c r="G1797">
        <v>23.7</v>
      </c>
      <c r="H1797">
        <v>134.99</v>
      </c>
      <c r="I1797">
        <f>PivotTables3!$G1797*PivotTables3!$H1797</f>
        <v>3199.2629999999999</v>
      </c>
    </row>
    <row r="1798" spans="1:9" x14ac:dyDescent="0.2">
      <c r="A1798" t="s">
        <v>556</v>
      </c>
      <c r="B1798" t="s">
        <v>533</v>
      </c>
      <c r="C1798" t="s">
        <v>537</v>
      </c>
      <c r="D1798" t="s">
        <v>534</v>
      </c>
      <c r="E1798" s="52">
        <v>43467</v>
      </c>
      <c r="F1798" s="52">
        <v>43467</v>
      </c>
      <c r="G1798">
        <v>21.2</v>
      </c>
      <c r="H1798">
        <v>349</v>
      </c>
      <c r="I1798">
        <f>PivotTables3!$G1798*PivotTables3!$H1798</f>
        <v>7398.8</v>
      </c>
    </row>
    <row r="1799" spans="1:9" x14ac:dyDescent="0.2">
      <c r="A1799" t="s">
        <v>615</v>
      </c>
      <c r="B1799" t="s">
        <v>533</v>
      </c>
      <c r="C1799" t="s">
        <v>562</v>
      </c>
      <c r="D1799" t="s">
        <v>534</v>
      </c>
      <c r="E1799" s="52">
        <v>43751</v>
      </c>
      <c r="F1799" s="52">
        <v>43757</v>
      </c>
      <c r="G1799">
        <v>12.8</v>
      </c>
      <c r="H1799">
        <v>349</v>
      </c>
      <c r="I1799">
        <f>PivotTables3!$G1799*PivotTables3!$H1799</f>
        <v>4467.2</v>
      </c>
    </row>
    <row r="1800" spans="1:9" x14ac:dyDescent="0.2">
      <c r="A1800" t="s">
        <v>542</v>
      </c>
      <c r="B1800" t="s">
        <v>529</v>
      </c>
      <c r="C1800" t="s">
        <v>551</v>
      </c>
      <c r="D1800" t="s">
        <v>541</v>
      </c>
      <c r="E1800" s="52">
        <v>43830</v>
      </c>
      <c r="F1800" s="52">
        <v>43469</v>
      </c>
      <c r="G1800">
        <v>19</v>
      </c>
      <c r="H1800">
        <v>134.99</v>
      </c>
      <c r="I1800">
        <f>PivotTables3!$G1800*PivotTables3!$H1800</f>
        <v>2564.8100000000004</v>
      </c>
    </row>
    <row r="1801" spans="1:9" x14ac:dyDescent="0.2">
      <c r="A1801" t="s">
        <v>564</v>
      </c>
      <c r="B1801" t="s">
        <v>529</v>
      </c>
      <c r="C1801" t="s">
        <v>553</v>
      </c>
      <c r="D1801" t="s">
        <v>543</v>
      </c>
      <c r="E1801" s="52">
        <v>43582</v>
      </c>
      <c r="F1801" s="52">
        <v>43585</v>
      </c>
      <c r="G1801">
        <v>15.9</v>
      </c>
      <c r="H1801">
        <v>285.99</v>
      </c>
      <c r="I1801">
        <f>PivotTables3!$G1801*PivotTables3!$H1801</f>
        <v>4547.241</v>
      </c>
    </row>
    <row r="1802" spans="1:9" x14ac:dyDescent="0.2">
      <c r="A1802" t="s">
        <v>611</v>
      </c>
      <c r="B1802" t="s">
        <v>533</v>
      </c>
      <c r="C1802" t="s">
        <v>530</v>
      </c>
      <c r="D1802" t="s">
        <v>557</v>
      </c>
      <c r="E1802" s="52">
        <v>43507</v>
      </c>
      <c r="F1802" s="52">
        <v>43507</v>
      </c>
      <c r="G1802">
        <v>11.1</v>
      </c>
      <c r="H1802">
        <v>329.25</v>
      </c>
      <c r="I1802">
        <f>PivotTables3!$G1802*PivotTables3!$H1802</f>
        <v>3654.6749999999997</v>
      </c>
    </row>
    <row r="1803" spans="1:9" x14ac:dyDescent="0.2">
      <c r="A1803" t="s">
        <v>570</v>
      </c>
      <c r="B1803" t="s">
        <v>529</v>
      </c>
      <c r="C1803" t="s">
        <v>559</v>
      </c>
      <c r="D1803" t="s">
        <v>531</v>
      </c>
      <c r="E1803" s="52">
        <v>43580</v>
      </c>
      <c r="F1803" s="52">
        <v>43580</v>
      </c>
      <c r="G1803">
        <v>23</v>
      </c>
      <c r="H1803">
        <v>299</v>
      </c>
      <c r="I1803">
        <f>PivotTables3!$G1803*PivotTables3!$H1803</f>
        <v>6877</v>
      </c>
    </row>
    <row r="1804" spans="1:9" x14ac:dyDescent="0.2">
      <c r="A1804" t="s">
        <v>590</v>
      </c>
      <c r="B1804" t="s">
        <v>533</v>
      </c>
      <c r="C1804" t="s">
        <v>526</v>
      </c>
      <c r="D1804" t="s">
        <v>527</v>
      </c>
      <c r="E1804" s="52">
        <v>43548</v>
      </c>
      <c r="F1804" s="52">
        <v>43550</v>
      </c>
      <c r="G1804">
        <v>23.1</v>
      </c>
      <c r="H1804">
        <v>99.99</v>
      </c>
      <c r="I1804">
        <f>PivotTables3!$G1804*PivotTables3!$H1804</f>
        <v>2309.7690000000002</v>
      </c>
    </row>
    <row r="1805" spans="1:9" x14ac:dyDescent="0.2">
      <c r="A1805" t="s">
        <v>568</v>
      </c>
      <c r="B1805" t="s">
        <v>533</v>
      </c>
      <c r="C1805" t="s">
        <v>562</v>
      </c>
      <c r="D1805" t="s">
        <v>549</v>
      </c>
      <c r="E1805" s="52">
        <v>43648</v>
      </c>
      <c r="F1805" s="52">
        <v>43654</v>
      </c>
      <c r="G1805">
        <v>15.6</v>
      </c>
      <c r="H1805">
        <v>154.94999999999999</v>
      </c>
      <c r="I1805">
        <f>PivotTables3!$G1805*PivotTables3!$H1805</f>
        <v>2417.2199999999998</v>
      </c>
    </row>
    <row r="1806" spans="1:9" x14ac:dyDescent="0.2">
      <c r="A1806" t="s">
        <v>617</v>
      </c>
      <c r="B1806" t="s">
        <v>533</v>
      </c>
      <c r="C1806" t="s">
        <v>559</v>
      </c>
      <c r="D1806" t="s">
        <v>527</v>
      </c>
      <c r="E1806" s="52">
        <v>43523</v>
      </c>
      <c r="F1806" s="52">
        <v>43523</v>
      </c>
      <c r="G1806">
        <v>19.100000000000001</v>
      </c>
      <c r="H1806">
        <v>99.99</v>
      </c>
      <c r="I1806">
        <f>PivotTables3!$G1806*PivotTables3!$H1806</f>
        <v>1909.809</v>
      </c>
    </row>
    <row r="1807" spans="1:9" x14ac:dyDescent="0.2">
      <c r="A1807" t="s">
        <v>584</v>
      </c>
      <c r="B1807" t="s">
        <v>540</v>
      </c>
      <c r="C1807" t="s">
        <v>553</v>
      </c>
      <c r="D1807" t="s">
        <v>527</v>
      </c>
      <c r="E1807" s="52">
        <v>43759</v>
      </c>
      <c r="F1807" s="52">
        <v>43764</v>
      </c>
      <c r="G1807">
        <v>23</v>
      </c>
      <c r="H1807">
        <v>99.99</v>
      </c>
      <c r="I1807">
        <f>PivotTables3!$G1807*PivotTables3!$H1807</f>
        <v>2299.77</v>
      </c>
    </row>
    <row r="1808" spans="1:9" x14ac:dyDescent="0.2">
      <c r="A1808" t="s">
        <v>596</v>
      </c>
      <c r="B1808" t="s">
        <v>529</v>
      </c>
      <c r="C1808" t="s">
        <v>537</v>
      </c>
      <c r="D1808" t="s">
        <v>538</v>
      </c>
      <c r="E1808" s="52">
        <v>43493</v>
      </c>
      <c r="F1808" s="52">
        <v>43499</v>
      </c>
      <c r="G1808">
        <v>6.6</v>
      </c>
      <c r="H1808">
        <v>295.19</v>
      </c>
      <c r="I1808">
        <f>PivotTables3!$G1808*PivotTables3!$H1808</f>
        <v>1948.2539999999999</v>
      </c>
    </row>
    <row r="1809" spans="1:9" x14ac:dyDescent="0.2">
      <c r="A1809" t="s">
        <v>607</v>
      </c>
      <c r="B1809" t="s">
        <v>536</v>
      </c>
      <c r="C1809" t="s">
        <v>526</v>
      </c>
      <c r="D1809" t="s">
        <v>543</v>
      </c>
      <c r="E1809" s="52">
        <v>43678</v>
      </c>
      <c r="F1809" s="52">
        <v>43684</v>
      </c>
      <c r="G1809">
        <v>24.1</v>
      </c>
      <c r="H1809">
        <v>285.99</v>
      </c>
      <c r="I1809">
        <f>PivotTables3!$G1809*PivotTables3!$H1809</f>
        <v>6892.3590000000004</v>
      </c>
    </row>
    <row r="1810" spans="1:9" x14ac:dyDescent="0.2">
      <c r="A1810" t="s">
        <v>578</v>
      </c>
      <c r="B1810" t="s">
        <v>529</v>
      </c>
      <c r="C1810" t="s">
        <v>551</v>
      </c>
      <c r="D1810" t="s">
        <v>534</v>
      </c>
      <c r="E1810" s="52">
        <v>43818</v>
      </c>
      <c r="F1810" s="52">
        <v>43821</v>
      </c>
      <c r="G1810">
        <v>16.899999999999999</v>
      </c>
      <c r="H1810">
        <v>349</v>
      </c>
      <c r="I1810">
        <f>PivotTables3!$G1810*PivotTables3!$H1810</f>
        <v>5898.0999999999995</v>
      </c>
    </row>
    <row r="1811" spans="1:9" x14ac:dyDescent="0.2">
      <c r="A1811" t="s">
        <v>580</v>
      </c>
      <c r="B1811" t="s">
        <v>536</v>
      </c>
      <c r="C1811" t="s">
        <v>536</v>
      </c>
      <c r="D1811" t="s">
        <v>543</v>
      </c>
      <c r="E1811" s="52">
        <v>43829</v>
      </c>
      <c r="F1811" s="52">
        <v>43830</v>
      </c>
      <c r="G1811">
        <v>23</v>
      </c>
      <c r="H1811">
        <v>285.99</v>
      </c>
      <c r="I1811">
        <f>PivotTables3!$G1811*PivotTables3!$H1811</f>
        <v>6577.77</v>
      </c>
    </row>
    <row r="1812" spans="1:9" x14ac:dyDescent="0.2">
      <c r="A1812" t="s">
        <v>567</v>
      </c>
      <c r="B1812" t="s">
        <v>533</v>
      </c>
      <c r="C1812" t="s">
        <v>548</v>
      </c>
      <c r="D1812" t="s">
        <v>527</v>
      </c>
      <c r="E1812" s="52">
        <v>43700</v>
      </c>
      <c r="F1812" s="52">
        <v>43702</v>
      </c>
      <c r="G1812">
        <v>17.100000000000001</v>
      </c>
      <c r="H1812">
        <v>99.99</v>
      </c>
      <c r="I1812">
        <f>PivotTables3!$G1812*PivotTables3!$H1812</f>
        <v>1709.829</v>
      </c>
    </row>
    <row r="1813" spans="1:9" x14ac:dyDescent="0.2">
      <c r="A1813" t="s">
        <v>594</v>
      </c>
      <c r="B1813" t="s">
        <v>536</v>
      </c>
      <c r="C1813" t="s">
        <v>530</v>
      </c>
      <c r="D1813" t="s">
        <v>557</v>
      </c>
      <c r="E1813" s="52">
        <v>43784</v>
      </c>
      <c r="F1813" s="52">
        <v>43788</v>
      </c>
      <c r="G1813">
        <v>12.7</v>
      </c>
      <c r="H1813">
        <v>329.25</v>
      </c>
      <c r="I1813">
        <f>PivotTables3!$G1813*PivotTables3!$H1813</f>
        <v>4181.4749999999995</v>
      </c>
    </row>
    <row r="1814" spans="1:9" x14ac:dyDescent="0.2">
      <c r="A1814" t="s">
        <v>609</v>
      </c>
      <c r="B1814" t="s">
        <v>525</v>
      </c>
      <c r="C1814" t="s">
        <v>526</v>
      </c>
      <c r="D1814" t="s">
        <v>527</v>
      </c>
      <c r="E1814" s="52">
        <v>43830</v>
      </c>
      <c r="F1814" s="52">
        <v>43469</v>
      </c>
      <c r="G1814">
        <v>24.1</v>
      </c>
      <c r="H1814">
        <v>99.99</v>
      </c>
      <c r="I1814">
        <f>PivotTables3!$G1814*PivotTables3!$H1814</f>
        <v>2409.759</v>
      </c>
    </row>
    <row r="1815" spans="1:9" x14ac:dyDescent="0.2">
      <c r="A1815" t="s">
        <v>591</v>
      </c>
      <c r="B1815" t="s">
        <v>536</v>
      </c>
      <c r="C1815" t="s">
        <v>537</v>
      </c>
      <c r="D1815" t="s">
        <v>541</v>
      </c>
      <c r="E1815" s="52">
        <v>43625</v>
      </c>
      <c r="F1815" s="52">
        <v>43630</v>
      </c>
      <c r="G1815">
        <v>12.3</v>
      </c>
      <c r="H1815">
        <v>134.99</v>
      </c>
      <c r="I1815">
        <f>PivotTables3!$G1815*PivotTables3!$H1815</f>
        <v>1660.3770000000002</v>
      </c>
    </row>
    <row r="1816" spans="1:9" x14ac:dyDescent="0.2">
      <c r="A1816" t="s">
        <v>564</v>
      </c>
      <c r="B1816" t="s">
        <v>540</v>
      </c>
      <c r="C1816" t="s">
        <v>536</v>
      </c>
      <c r="D1816" t="s">
        <v>549</v>
      </c>
      <c r="E1816" s="52">
        <v>43587</v>
      </c>
      <c r="F1816" s="52">
        <v>43591</v>
      </c>
      <c r="G1816">
        <v>21.2</v>
      </c>
      <c r="H1816">
        <v>154.94999999999999</v>
      </c>
      <c r="I1816">
        <f>PivotTables3!$G1816*PivotTables3!$H1816</f>
        <v>3284.9399999999996</v>
      </c>
    </row>
    <row r="1817" spans="1:9" x14ac:dyDescent="0.2">
      <c r="A1817" t="s">
        <v>545</v>
      </c>
      <c r="B1817" t="s">
        <v>540</v>
      </c>
      <c r="C1817" t="s">
        <v>536</v>
      </c>
      <c r="D1817" t="s">
        <v>538</v>
      </c>
      <c r="E1817" s="52">
        <v>43716</v>
      </c>
      <c r="F1817" s="52">
        <v>43716</v>
      </c>
      <c r="G1817">
        <v>11.5</v>
      </c>
      <c r="H1817">
        <v>295.19</v>
      </c>
      <c r="I1817">
        <f>PivotTables3!$G1817*PivotTables3!$H1817</f>
        <v>3394.6849999999999</v>
      </c>
    </row>
    <row r="1818" spans="1:9" x14ac:dyDescent="0.2">
      <c r="A1818" t="s">
        <v>556</v>
      </c>
      <c r="B1818" t="s">
        <v>525</v>
      </c>
      <c r="C1818" t="s">
        <v>559</v>
      </c>
      <c r="D1818" t="s">
        <v>543</v>
      </c>
      <c r="E1818" s="52">
        <v>43487</v>
      </c>
      <c r="F1818" s="52">
        <v>43492</v>
      </c>
      <c r="G1818">
        <v>17</v>
      </c>
      <c r="H1818">
        <v>285.99</v>
      </c>
      <c r="I1818">
        <f>PivotTables3!$G1818*PivotTables3!$H1818</f>
        <v>4861.83</v>
      </c>
    </row>
    <row r="1819" spans="1:9" x14ac:dyDescent="0.2">
      <c r="A1819" t="s">
        <v>532</v>
      </c>
      <c r="B1819" t="s">
        <v>525</v>
      </c>
      <c r="C1819" t="s">
        <v>553</v>
      </c>
      <c r="D1819" t="s">
        <v>549</v>
      </c>
      <c r="E1819" s="52">
        <v>43714</v>
      </c>
      <c r="F1819" s="52">
        <v>43720</v>
      </c>
      <c r="G1819">
        <v>11.2</v>
      </c>
      <c r="H1819">
        <v>154.94999999999999</v>
      </c>
      <c r="I1819">
        <f>PivotTables3!$G1819*PivotTables3!$H1819</f>
        <v>1735.4399999999998</v>
      </c>
    </row>
    <row r="1820" spans="1:9" x14ac:dyDescent="0.2">
      <c r="A1820" t="s">
        <v>599</v>
      </c>
      <c r="B1820" t="s">
        <v>525</v>
      </c>
      <c r="C1820" t="s">
        <v>562</v>
      </c>
      <c r="D1820" t="s">
        <v>541</v>
      </c>
      <c r="E1820" s="52">
        <v>43759</v>
      </c>
      <c r="F1820" s="52">
        <v>43762</v>
      </c>
      <c r="G1820">
        <v>17.3</v>
      </c>
      <c r="H1820">
        <v>134.99</v>
      </c>
      <c r="I1820">
        <f>PivotTables3!$G1820*PivotTables3!$H1820</f>
        <v>2335.3270000000002</v>
      </c>
    </row>
    <row r="1821" spans="1:9" x14ac:dyDescent="0.2">
      <c r="A1821" t="s">
        <v>618</v>
      </c>
      <c r="B1821" t="s">
        <v>525</v>
      </c>
      <c r="C1821" t="s">
        <v>536</v>
      </c>
      <c r="D1821" t="s">
        <v>541</v>
      </c>
      <c r="E1821" s="52">
        <v>43689</v>
      </c>
      <c r="F1821" s="52">
        <v>43690</v>
      </c>
      <c r="G1821">
        <v>24.3</v>
      </c>
      <c r="H1821">
        <v>134.99</v>
      </c>
      <c r="I1821">
        <f>PivotTables3!$G1821*PivotTables3!$H1821</f>
        <v>3280.2570000000005</v>
      </c>
    </row>
    <row r="1822" spans="1:9" x14ac:dyDescent="0.2">
      <c r="A1822" t="s">
        <v>571</v>
      </c>
      <c r="B1822" t="s">
        <v>536</v>
      </c>
      <c r="C1822" t="s">
        <v>553</v>
      </c>
      <c r="D1822" t="s">
        <v>534</v>
      </c>
      <c r="E1822" s="52">
        <v>43511</v>
      </c>
      <c r="F1822" s="52">
        <v>43512</v>
      </c>
      <c r="G1822">
        <v>25</v>
      </c>
      <c r="H1822">
        <v>349</v>
      </c>
      <c r="I1822">
        <f>PivotTables3!$G1822*PivotTables3!$H1822</f>
        <v>8725</v>
      </c>
    </row>
    <row r="1823" spans="1:9" x14ac:dyDescent="0.2">
      <c r="A1823" t="s">
        <v>550</v>
      </c>
      <c r="B1823" t="s">
        <v>525</v>
      </c>
      <c r="C1823" t="s">
        <v>551</v>
      </c>
      <c r="D1823" t="s">
        <v>557</v>
      </c>
      <c r="E1823" s="52">
        <v>43762</v>
      </c>
      <c r="F1823" s="52">
        <v>43762</v>
      </c>
      <c r="G1823">
        <v>16.399999999999999</v>
      </c>
      <c r="H1823">
        <v>329.25</v>
      </c>
      <c r="I1823">
        <f>PivotTables3!$G1823*PivotTables3!$H1823</f>
        <v>5399.7</v>
      </c>
    </row>
    <row r="1824" spans="1:9" x14ac:dyDescent="0.2">
      <c r="A1824" t="s">
        <v>539</v>
      </c>
      <c r="B1824" t="s">
        <v>529</v>
      </c>
      <c r="C1824" t="s">
        <v>530</v>
      </c>
      <c r="D1824" t="s">
        <v>538</v>
      </c>
      <c r="E1824" s="52">
        <v>43547</v>
      </c>
      <c r="F1824" s="52">
        <v>43548</v>
      </c>
      <c r="G1824">
        <v>14.4</v>
      </c>
      <c r="H1824">
        <v>295.19</v>
      </c>
      <c r="I1824">
        <f>PivotTables3!$G1824*PivotTables3!$H1824</f>
        <v>4250.7359999999999</v>
      </c>
    </row>
    <row r="1825" spans="1:9" x14ac:dyDescent="0.2">
      <c r="A1825" t="s">
        <v>606</v>
      </c>
      <c r="B1825" t="s">
        <v>536</v>
      </c>
      <c r="C1825" t="s">
        <v>537</v>
      </c>
      <c r="D1825" t="s">
        <v>538</v>
      </c>
      <c r="E1825" s="52">
        <v>43625</v>
      </c>
      <c r="F1825" s="52">
        <v>43625</v>
      </c>
      <c r="G1825">
        <v>5</v>
      </c>
      <c r="H1825">
        <v>295.19</v>
      </c>
      <c r="I1825">
        <f>PivotTables3!$G1825*PivotTables3!$H1825</f>
        <v>1475.95</v>
      </c>
    </row>
    <row r="1826" spans="1:9" x14ac:dyDescent="0.2">
      <c r="A1826" t="s">
        <v>583</v>
      </c>
      <c r="B1826" t="s">
        <v>533</v>
      </c>
      <c r="C1826" t="s">
        <v>530</v>
      </c>
      <c r="D1826" t="s">
        <v>557</v>
      </c>
      <c r="E1826" s="52">
        <v>43490</v>
      </c>
      <c r="F1826" s="52">
        <v>43495</v>
      </c>
      <c r="G1826">
        <v>15.8</v>
      </c>
      <c r="H1826">
        <v>329.25</v>
      </c>
      <c r="I1826">
        <f>PivotTables3!$G1826*PivotTables3!$H1826</f>
        <v>5202.1500000000005</v>
      </c>
    </row>
    <row r="1827" spans="1:9" x14ac:dyDescent="0.2">
      <c r="A1827" t="s">
        <v>575</v>
      </c>
      <c r="B1827" t="s">
        <v>540</v>
      </c>
      <c r="C1827" t="s">
        <v>526</v>
      </c>
      <c r="D1827" t="s">
        <v>566</v>
      </c>
      <c r="E1827" s="52">
        <v>43686</v>
      </c>
      <c r="F1827" s="52">
        <v>43690</v>
      </c>
      <c r="G1827">
        <v>13.7</v>
      </c>
      <c r="H1827">
        <v>325</v>
      </c>
      <c r="I1827">
        <f>PivotTables3!$G1827*PivotTables3!$H1827</f>
        <v>4452.5</v>
      </c>
    </row>
    <row r="1828" spans="1:9" x14ac:dyDescent="0.2">
      <c r="A1828" t="s">
        <v>590</v>
      </c>
      <c r="B1828" t="s">
        <v>533</v>
      </c>
      <c r="C1828" t="s">
        <v>530</v>
      </c>
      <c r="D1828" t="s">
        <v>538</v>
      </c>
      <c r="E1828" s="52">
        <v>43684</v>
      </c>
      <c r="F1828" s="52">
        <v>43686</v>
      </c>
      <c r="G1828">
        <v>17.100000000000001</v>
      </c>
      <c r="H1828">
        <v>295.19</v>
      </c>
      <c r="I1828">
        <f>PivotTables3!$G1828*PivotTables3!$H1828</f>
        <v>5047.7490000000007</v>
      </c>
    </row>
    <row r="1829" spans="1:9" x14ac:dyDescent="0.2">
      <c r="A1829" t="s">
        <v>594</v>
      </c>
      <c r="B1829" t="s">
        <v>525</v>
      </c>
      <c r="C1829" t="s">
        <v>548</v>
      </c>
      <c r="D1829" t="s">
        <v>543</v>
      </c>
      <c r="E1829" s="52">
        <v>43480</v>
      </c>
      <c r="F1829" s="52">
        <v>43485</v>
      </c>
      <c r="G1829">
        <v>16</v>
      </c>
      <c r="H1829">
        <v>285.99</v>
      </c>
      <c r="I1829">
        <f>PivotTables3!$G1829*PivotTables3!$H1829</f>
        <v>4575.84</v>
      </c>
    </row>
    <row r="1830" spans="1:9" x14ac:dyDescent="0.2">
      <c r="A1830" t="s">
        <v>617</v>
      </c>
      <c r="B1830" t="s">
        <v>525</v>
      </c>
      <c r="C1830" t="s">
        <v>548</v>
      </c>
      <c r="D1830" t="s">
        <v>531</v>
      </c>
      <c r="E1830" s="52">
        <v>43507</v>
      </c>
      <c r="F1830" s="52">
        <v>43513</v>
      </c>
      <c r="G1830">
        <v>22.3</v>
      </c>
      <c r="H1830">
        <v>299</v>
      </c>
      <c r="I1830">
        <f>PivotTables3!$G1830*PivotTables3!$H1830</f>
        <v>6667.7</v>
      </c>
    </row>
    <row r="1831" spans="1:9" x14ac:dyDescent="0.2">
      <c r="A1831" t="s">
        <v>544</v>
      </c>
      <c r="B1831" t="s">
        <v>525</v>
      </c>
      <c r="C1831" t="s">
        <v>559</v>
      </c>
      <c r="D1831" t="s">
        <v>531</v>
      </c>
      <c r="E1831" s="52">
        <v>43482</v>
      </c>
      <c r="F1831" s="52">
        <v>43488</v>
      </c>
      <c r="G1831">
        <v>24.2</v>
      </c>
      <c r="H1831">
        <v>299</v>
      </c>
      <c r="I1831">
        <f>PivotTables3!$G1831*PivotTables3!$H1831</f>
        <v>7235.8</v>
      </c>
    </row>
    <row r="1832" spans="1:9" x14ac:dyDescent="0.2">
      <c r="A1832" t="s">
        <v>569</v>
      </c>
      <c r="B1832" t="s">
        <v>536</v>
      </c>
      <c r="C1832" t="s">
        <v>553</v>
      </c>
      <c r="D1832" t="s">
        <v>534</v>
      </c>
      <c r="E1832" s="52">
        <v>43769</v>
      </c>
      <c r="F1832" s="52">
        <v>43772</v>
      </c>
      <c r="G1832">
        <v>16.7</v>
      </c>
      <c r="H1832">
        <v>349</v>
      </c>
      <c r="I1832">
        <f>PivotTables3!$G1832*PivotTables3!$H1832</f>
        <v>5828.3</v>
      </c>
    </row>
    <row r="1833" spans="1:9" x14ac:dyDescent="0.2">
      <c r="A1833" t="s">
        <v>605</v>
      </c>
      <c r="B1833" t="s">
        <v>536</v>
      </c>
      <c r="C1833" t="s">
        <v>562</v>
      </c>
      <c r="D1833" t="s">
        <v>534</v>
      </c>
      <c r="E1833" s="52">
        <v>43684</v>
      </c>
      <c r="F1833" s="52">
        <v>43686</v>
      </c>
      <c r="G1833">
        <v>15.8</v>
      </c>
      <c r="H1833">
        <v>349</v>
      </c>
      <c r="I1833">
        <f>PivotTables3!$G1833*PivotTables3!$H1833</f>
        <v>5514.2</v>
      </c>
    </row>
    <row r="1834" spans="1:9" x14ac:dyDescent="0.2">
      <c r="A1834" t="s">
        <v>554</v>
      </c>
      <c r="B1834" t="s">
        <v>536</v>
      </c>
      <c r="C1834" t="s">
        <v>548</v>
      </c>
      <c r="D1834" t="s">
        <v>538</v>
      </c>
      <c r="E1834" s="52">
        <v>43752</v>
      </c>
      <c r="F1834" s="52">
        <v>43756</v>
      </c>
      <c r="G1834">
        <v>21.2</v>
      </c>
      <c r="H1834">
        <v>295.19</v>
      </c>
      <c r="I1834">
        <f>PivotTables3!$G1834*PivotTables3!$H1834</f>
        <v>6258.0279999999993</v>
      </c>
    </row>
    <row r="1835" spans="1:9" x14ac:dyDescent="0.2">
      <c r="A1835" t="s">
        <v>616</v>
      </c>
      <c r="B1835" t="s">
        <v>533</v>
      </c>
      <c r="C1835" t="s">
        <v>526</v>
      </c>
      <c r="D1835" t="s">
        <v>538</v>
      </c>
      <c r="E1835" s="52">
        <v>43591</v>
      </c>
      <c r="F1835" s="52">
        <v>43591</v>
      </c>
      <c r="G1835">
        <v>21.3</v>
      </c>
      <c r="H1835">
        <v>295.19</v>
      </c>
      <c r="I1835">
        <f>PivotTables3!$G1835*PivotTables3!$H1835</f>
        <v>6287.5470000000005</v>
      </c>
    </row>
    <row r="1836" spans="1:9" x14ac:dyDescent="0.2">
      <c r="A1836" t="s">
        <v>598</v>
      </c>
      <c r="B1836" t="s">
        <v>529</v>
      </c>
      <c r="C1836" t="s">
        <v>536</v>
      </c>
      <c r="D1836" t="s">
        <v>549</v>
      </c>
      <c r="E1836" s="52">
        <v>43812</v>
      </c>
      <c r="F1836" s="52">
        <v>43818</v>
      </c>
      <c r="G1836">
        <v>22.1</v>
      </c>
      <c r="H1836">
        <v>154.94999999999999</v>
      </c>
      <c r="I1836">
        <f>PivotTables3!$G1836*PivotTables3!$H1836</f>
        <v>3424.395</v>
      </c>
    </row>
    <row r="1837" spans="1:9" x14ac:dyDescent="0.2">
      <c r="A1837" t="s">
        <v>550</v>
      </c>
      <c r="B1837" t="s">
        <v>529</v>
      </c>
      <c r="C1837" t="s">
        <v>553</v>
      </c>
      <c r="D1837" t="s">
        <v>566</v>
      </c>
      <c r="E1837" s="52">
        <v>43709</v>
      </c>
      <c r="F1837" s="52">
        <v>43713</v>
      </c>
      <c r="G1837">
        <v>21</v>
      </c>
      <c r="H1837">
        <v>325</v>
      </c>
      <c r="I1837">
        <f>PivotTables3!$G1837*PivotTables3!$H1837</f>
        <v>6825</v>
      </c>
    </row>
    <row r="1838" spans="1:9" x14ac:dyDescent="0.2">
      <c r="A1838" t="s">
        <v>614</v>
      </c>
      <c r="B1838" t="s">
        <v>525</v>
      </c>
      <c r="C1838" t="s">
        <v>559</v>
      </c>
      <c r="D1838" t="s">
        <v>543</v>
      </c>
      <c r="E1838" s="52">
        <v>43748</v>
      </c>
      <c r="F1838" s="52">
        <v>43748</v>
      </c>
      <c r="G1838">
        <v>20</v>
      </c>
      <c r="H1838">
        <v>285.99</v>
      </c>
      <c r="I1838">
        <f>PivotTables3!$G1838*PivotTables3!$H1838</f>
        <v>5719.8</v>
      </c>
    </row>
    <row r="1839" spans="1:9" x14ac:dyDescent="0.2">
      <c r="A1839" t="s">
        <v>554</v>
      </c>
      <c r="B1839" t="s">
        <v>529</v>
      </c>
      <c r="C1839" t="s">
        <v>562</v>
      </c>
      <c r="D1839" t="s">
        <v>549</v>
      </c>
      <c r="E1839" s="52">
        <v>43520</v>
      </c>
      <c r="F1839" s="52">
        <v>43525</v>
      </c>
      <c r="G1839">
        <v>12.7</v>
      </c>
      <c r="H1839">
        <v>154.94999999999999</v>
      </c>
      <c r="I1839">
        <f>PivotTables3!$G1839*PivotTables3!$H1839</f>
        <v>1967.8649999999998</v>
      </c>
    </row>
    <row r="1840" spans="1:9" x14ac:dyDescent="0.2">
      <c r="A1840" t="s">
        <v>577</v>
      </c>
      <c r="B1840" t="s">
        <v>533</v>
      </c>
      <c r="C1840" t="s">
        <v>559</v>
      </c>
      <c r="D1840" t="s">
        <v>531</v>
      </c>
      <c r="E1840" s="52">
        <v>43576</v>
      </c>
      <c r="F1840" s="52">
        <v>43576</v>
      </c>
      <c r="G1840">
        <v>20.2</v>
      </c>
      <c r="H1840">
        <v>299</v>
      </c>
      <c r="I1840">
        <f>PivotTables3!$G1840*PivotTables3!$H1840</f>
        <v>6039.8</v>
      </c>
    </row>
    <row r="1841" spans="1:9" x14ac:dyDescent="0.2">
      <c r="A1841" t="s">
        <v>598</v>
      </c>
      <c r="B1841" t="s">
        <v>525</v>
      </c>
      <c r="C1841" t="s">
        <v>553</v>
      </c>
      <c r="D1841" t="s">
        <v>531</v>
      </c>
      <c r="E1841" s="52">
        <v>43506</v>
      </c>
      <c r="F1841" s="52">
        <v>43506</v>
      </c>
      <c r="G1841">
        <v>10.3</v>
      </c>
      <c r="H1841">
        <v>299</v>
      </c>
      <c r="I1841">
        <f>PivotTables3!$G1841*PivotTables3!$H1841</f>
        <v>3079.7000000000003</v>
      </c>
    </row>
    <row r="1842" spans="1:9" x14ac:dyDescent="0.2">
      <c r="A1842" t="s">
        <v>616</v>
      </c>
      <c r="B1842" t="s">
        <v>536</v>
      </c>
      <c r="C1842" t="s">
        <v>548</v>
      </c>
      <c r="D1842" t="s">
        <v>527</v>
      </c>
      <c r="E1842" s="52">
        <v>43664</v>
      </c>
      <c r="F1842" s="52">
        <v>43668</v>
      </c>
      <c r="G1842">
        <v>10.9</v>
      </c>
      <c r="H1842">
        <v>99.99</v>
      </c>
      <c r="I1842">
        <f>PivotTables3!$G1842*PivotTables3!$H1842</f>
        <v>1089.8910000000001</v>
      </c>
    </row>
    <row r="1843" spans="1:9" x14ac:dyDescent="0.2">
      <c r="A1843" t="s">
        <v>567</v>
      </c>
      <c r="B1843" t="s">
        <v>536</v>
      </c>
      <c r="C1843" t="s">
        <v>530</v>
      </c>
      <c r="D1843" t="s">
        <v>534</v>
      </c>
      <c r="E1843" s="52">
        <v>43513</v>
      </c>
      <c r="F1843" s="52">
        <v>43518</v>
      </c>
      <c r="G1843">
        <v>5.2</v>
      </c>
      <c r="H1843">
        <v>349</v>
      </c>
      <c r="I1843">
        <f>PivotTables3!$G1843*PivotTables3!$H1843</f>
        <v>1814.8</v>
      </c>
    </row>
    <row r="1844" spans="1:9" x14ac:dyDescent="0.2">
      <c r="A1844" t="s">
        <v>599</v>
      </c>
      <c r="B1844" t="s">
        <v>525</v>
      </c>
      <c r="C1844" t="s">
        <v>562</v>
      </c>
      <c r="D1844" t="s">
        <v>531</v>
      </c>
      <c r="E1844" s="52">
        <v>43770</v>
      </c>
      <c r="F1844" s="52">
        <v>43776</v>
      </c>
      <c r="G1844">
        <v>15.1</v>
      </c>
      <c r="H1844">
        <v>299</v>
      </c>
      <c r="I1844">
        <f>PivotTables3!$G1844*PivotTables3!$H1844</f>
        <v>4514.8999999999996</v>
      </c>
    </row>
    <row r="1845" spans="1:9" x14ac:dyDescent="0.2">
      <c r="A1845" t="s">
        <v>554</v>
      </c>
      <c r="B1845" t="s">
        <v>536</v>
      </c>
      <c r="C1845" t="s">
        <v>536</v>
      </c>
      <c r="D1845" t="s">
        <v>543</v>
      </c>
      <c r="E1845" s="52">
        <v>43722</v>
      </c>
      <c r="F1845" s="52">
        <v>43726</v>
      </c>
      <c r="G1845">
        <v>9.5</v>
      </c>
      <c r="H1845">
        <v>285.99</v>
      </c>
      <c r="I1845">
        <f>PivotTables3!$G1845*PivotTables3!$H1845</f>
        <v>2716.9050000000002</v>
      </c>
    </row>
    <row r="1846" spans="1:9" x14ac:dyDescent="0.2">
      <c r="A1846" t="s">
        <v>618</v>
      </c>
      <c r="B1846" t="s">
        <v>536</v>
      </c>
      <c r="C1846" t="s">
        <v>562</v>
      </c>
      <c r="D1846" t="s">
        <v>557</v>
      </c>
      <c r="E1846" s="52">
        <v>43637</v>
      </c>
      <c r="F1846" s="52">
        <v>43640</v>
      </c>
      <c r="G1846">
        <v>12.6</v>
      </c>
      <c r="H1846">
        <v>329.25</v>
      </c>
      <c r="I1846">
        <f>PivotTables3!$G1846*PivotTables3!$H1846</f>
        <v>4148.55</v>
      </c>
    </row>
    <row r="1847" spans="1:9" x14ac:dyDescent="0.2">
      <c r="A1847" t="s">
        <v>579</v>
      </c>
      <c r="B1847" t="s">
        <v>533</v>
      </c>
      <c r="C1847" t="s">
        <v>536</v>
      </c>
      <c r="D1847" t="s">
        <v>527</v>
      </c>
      <c r="E1847" s="52">
        <v>43477</v>
      </c>
      <c r="F1847" s="52">
        <v>43479</v>
      </c>
      <c r="G1847">
        <v>9.6</v>
      </c>
      <c r="H1847">
        <v>99.99</v>
      </c>
      <c r="I1847">
        <f>PivotTables3!$G1847*PivotTables3!$H1847</f>
        <v>959.90399999999988</v>
      </c>
    </row>
    <row r="1848" spans="1:9" x14ac:dyDescent="0.2">
      <c r="A1848" t="s">
        <v>589</v>
      </c>
      <c r="B1848" t="s">
        <v>540</v>
      </c>
      <c r="C1848" t="s">
        <v>551</v>
      </c>
      <c r="D1848" t="s">
        <v>566</v>
      </c>
      <c r="E1848" s="52">
        <v>43515</v>
      </c>
      <c r="F1848" s="52">
        <v>43517</v>
      </c>
      <c r="G1848">
        <v>8.6999999999999993</v>
      </c>
      <c r="H1848">
        <v>325</v>
      </c>
      <c r="I1848">
        <f>PivotTables3!$G1848*PivotTables3!$H1848</f>
        <v>2827.4999999999995</v>
      </c>
    </row>
    <row r="1849" spans="1:9" x14ac:dyDescent="0.2">
      <c r="A1849" t="s">
        <v>605</v>
      </c>
      <c r="B1849" t="s">
        <v>536</v>
      </c>
      <c r="C1849" t="s">
        <v>548</v>
      </c>
      <c r="D1849" t="s">
        <v>538</v>
      </c>
      <c r="E1849" s="52">
        <v>43545</v>
      </c>
      <c r="F1849" s="52">
        <v>43551</v>
      </c>
      <c r="G1849">
        <v>5.6</v>
      </c>
      <c r="H1849">
        <v>295.19</v>
      </c>
      <c r="I1849">
        <f>PivotTables3!$G1849*PivotTables3!$H1849</f>
        <v>1653.0639999999999</v>
      </c>
    </row>
    <row r="1850" spans="1:9" x14ac:dyDescent="0.2">
      <c r="A1850" t="s">
        <v>585</v>
      </c>
      <c r="B1850" t="s">
        <v>533</v>
      </c>
      <c r="C1850" t="s">
        <v>530</v>
      </c>
      <c r="D1850" t="s">
        <v>538</v>
      </c>
      <c r="E1850" s="52">
        <v>43467</v>
      </c>
      <c r="F1850" s="52">
        <v>43473</v>
      </c>
      <c r="G1850">
        <v>16.600000000000001</v>
      </c>
      <c r="H1850">
        <v>295.19</v>
      </c>
      <c r="I1850">
        <f>PivotTables3!$G1850*PivotTables3!$H1850</f>
        <v>4900.1540000000005</v>
      </c>
    </row>
    <row r="1851" spans="1:9" x14ac:dyDescent="0.2">
      <c r="A1851" t="s">
        <v>588</v>
      </c>
      <c r="B1851" t="s">
        <v>533</v>
      </c>
      <c r="C1851" t="s">
        <v>526</v>
      </c>
      <c r="D1851" t="s">
        <v>543</v>
      </c>
      <c r="E1851" s="52">
        <v>43656</v>
      </c>
      <c r="F1851" s="52">
        <v>43657</v>
      </c>
      <c r="G1851">
        <v>12.7</v>
      </c>
      <c r="H1851">
        <v>285.99</v>
      </c>
      <c r="I1851">
        <f>PivotTables3!$G1851*PivotTables3!$H1851</f>
        <v>3632.0729999999999</v>
      </c>
    </row>
    <row r="1852" spans="1:9" x14ac:dyDescent="0.2">
      <c r="A1852" t="s">
        <v>577</v>
      </c>
      <c r="B1852" t="s">
        <v>529</v>
      </c>
      <c r="C1852" t="s">
        <v>562</v>
      </c>
      <c r="D1852" t="s">
        <v>538</v>
      </c>
      <c r="E1852" s="52">
        <v>43612</v>
      </c>
      <c r="F1852" s="52">
        <v>43613</v>
      </c>
      <c r="G1852">
        <v>13.9</v>
      </c>
      <c r="H1852">
        <v>295.19</v>
      </c>
      <c r="I1852">
        <f>PivotTables3!$G1852*PivotTables3!$H1852</f>
        <v>4103.1409999999996</v>
      </c>
    </row>
    <row r="1853" spans="1:9" x14ac:dyDescent="0.2">
      <c r="A1853" t="s">
        <v>545</v>
      </c>
      <c r="B1853" t="s">
        <v>525</v>
      </c>
      <c r="C1853" t="s">
        <v>553</v>
      </c>
      <c r="D1853" t="s">
        <v>534</v>
      </c>
      <c r="E1853" s="52">
        <v>43524</v>
      </c>
      <c r="F1853" s="52">
        <v>43528</v>
      </c>
      <c r="G1853">
        <v>19.5</v>
      </c>
      <c r="H1853">
        <v>349</v>
      </c>
      <c r="I1853">
        <f>PivotTables3!$G1853*PivotTables3!$H1853</f>
        <v>6805.5</v>
      </c>
    </row>
    <row r="1854" spans="1:9" x14ac:dyDescent="0.2">
      <c r="A1854" t="s">
        <v>606</v>
      </c>
      <c r="B1854" t="s">
        <v>529</v>
      </c>
      <c r="C1854" t="s">
        <v>526</v>
      </c>
      <c r="D1854" t="s">
        <v>541</v>
      </c>
      <c r="E1854" s="52">
        <v>43620</v>
      </c>
      <c r="F1854" s="52">
        <v>43626</v>
      </c>
      <c r="G1854">
        <v>5.0999999999999996</v>
      </c>
      <c r="H1854">
        <v>134.99</v>
      </c>
      <c r="I1854">
        <f>PivotTables3!$G1854*PivotTables3!$H1854</f>
        <v>688.44899999999996</v>
      </c>
    </row>
    <row r="1855" spans="1:9" x14ac:dyDescent="0.2">
      <c r="A1855" t="s">
        <v>546</v>
      </c>
      <c r="B1855" t="s">
        <v>525</v>
      </c>
      <c r="C1855" t="s">
        <v>562</v>
      </c>
      <c r="D1855" t="s">
        <v>538</v>
      </c>
      <c r="E1855" s="52">
        <v>43763</v>
      </c>
      <c r="F1855" s="52">
        <v>43763</v>
      </c>
      <c r="G1855">
        <v>7.1</v>
      </c>
      <c r="H1855">
        <v>295.19</v>
      </c>
      <c r="I1855">
        <f>PivotTables3!$G1855*PivotTables3!$H1855</f>
        <v>2095.8489999999997</v>
      </c>
    </row>
    <row r="1856" spans="1:9" x14ac:dyDescent="0.2">
      <c r="A1856" t="s">
        <v>565</v>
      </c>
      <c r="B1856" t="s">
        <v>536</v>
      </c>
      <c r="C1856" t="s">
        <v>562</v>
      </c>
      <c r="D1856" t="s">
        <v>527</v>
      </c>
      <c r="E1856" s="52">
        <v>43748</v>
      </c>
      <c r="F1856" s="52">
        <v>43748</v>
      </c>
      <c r="G1856">
        <v>17.8</v>
      </c>
      <c r="H1856">
        <v>99.99</v>
      </c>
      <c r="I1856">
        <f>PivotTables3!$G1856*PivotTables3!$H1856</f>
        <v>1779.8219999999999</v>
      </c>
    </row>
    <row r="1857" spans="1:9" x14ac:dyDescent="0.2">
      <c r="A1857" t="s">
        <v>612</v>
      </c>
      <c r="B1857" t="s">
        <v>529</v>
      </c>
      <c r="C1857" t="s">
        <v>551</v>
      </c>
      <c r="D1857" t="s">
        <v>531</v>
      </c>
      <c r="E1857" s="52">
        <v>43793</v>
      </c>
      <c r="F1857" s="52">
        <v>43794</v>
      </c>
      <c r="G1857">
        <v>14</v>
      </c>
      <c r="H1857">
        <v>299</v>
      </c>
      <c r="I1857">
        <f>PivotTables3!$G1857*PivotTables3!$H1857</f>
        <v>4186</v>
      </c>
    </row>
    <row r="1858" spans="1:9" x14ac:dyDescent="0.2">
      <c r="A1858" t="s">
        <v>567</v>
      </c>
      <c r="B1858" t="s">
        <v>533</v>
      </c>
      <c r="C1858" t="s">
        <v>559</v>
      </c>
      <c r="D1858" t="s">
        <v>534</v>
      </c>
      <c r="E1858" s="52">
        <v>43730</v>
      </c>
      <c r="F1858" s="52">
        <v>43730</v>
      </c>
      <c r="G1858">
        <v>10.5</v>
      </c>
      <c r="H1858">
        <v>349</v>
      </c>
      <c r="I1858">
        <f>PivotTables3!$G1858*PivotTables3!$H1858</f>
        <v>3664.5</v>
      </c>
    </row>
    <row r="1859" spans="1:9" x14ac:dyDescent="0.2">
      <c r="A1859" t="s">
        <v>585</v>
      </c>
      <c r="B1859" t="s">
        <v>533</v>
      </c>
      <c r="C1859" t="s">
        <v>536</v>
      </c>
      <c r="D1859" t="s">
        <v>543</v>
      </c>
      <c r="E1859" s="52">
        <v>43726</v>
      </c>
      <c r="F1859" s="52">
        <v>43731</v>
      </c>
      <c r="G1859">
        <v>18.399999999999999</v>
      </c>
      <c r="H1859">
        <v>285.99</v>
      </c>
      <c r="I1859">
        <f>PivotTables3!$G1859*PivotTables3!$H1859</f>
        <v>5262.2159999999994</v>
      </c>
    </row>
    <row r="1860" spans="1:9" x14ac:dyDescent="0.2">
      <c r="A1860" t="s">
        <v>616</v>
      </c>
      <c r="B1860" t="s">
        <v>536</v>
      </c>
      <c r="C1860" t="s">
        <v>536</v>
      </c>
      <c r="D1860" t="s">
        <v>543</v>
      </c>
      <c r="E1860" s="52">
        <v>43692</v>
      </c>
      <c r="F1860" s="52">
        <v>43694</v>
      </c>
      <c r="G1860">
        <v>16.5</v>
      </c>
      <c r="H1860">
        <v>285.99</v>
      </c>
      <c r="I1860">
        <f>PivotTables3!$G1860*PivotTables3!$H1860</f>
        <v>4718.835</v>
      </c>
    </row>
    <row r="1861" spans="1:9" x14ac:dyDescent="0.2">
      <c r="A1861" t="s">
        <v>600</v>
      </c>
      <c r="B1861" t="s">
        <v>533</v>
      </c>
      <c r="C1861" t="s">
        <v>553</v>
      </c>
      <c r="D1861" t="s">
        <v>527</v>
      </c>
      <c r="E1861" s="52">
        <v>43698</v>
      </c>
      <c r="F1861" s="52">
        <v>43698</v>
      </c>
      <c r="G1861">
        <v>16</v>
      </c>
      <c r="H1861">
        <v>99.99</v>
      </c>
      <c r="I1861">
        <f>PivotTables3!$G1861*PivotTables3!$H1861</f>
        <v>1599.84</v>
      </c>
    </row>
    <row r="1862" spans="1:9" x14ac:dyDescent="0.2">
      <c r="A1862" t="s">
        <v>609</v>
      </c>
      <c r="B1862" t="s">
        <v>533</v>
      </c>
      <c r="C1862" t="s">
        <v>562</v>
      </c>
      <c r="D1862" t="s">
        <v>534</v>
      </c>
      <c r="E1862" s="52">
        <v>43628</v>
      </c>
      <c r="F1862" s="52">
        <v>43629</v>
      </c>
      <c r="G1862">
        <v>22.6</v>
      </c>
      <c r="H1862">
        <v>349</v>
      </c>
      <c r="I1862">
        <f>PivotTables3!$G1862*PivotTables3!$H1862</f>
        <v>7887.4000000000005</v>
      </c>
    </row>
    <row r="1863" spans="1:9" x14ac:dyDescent="0.2">
      <c r="A1863" t="s">
        <v>561</v>
      </c>
      <c r="B1863" t="s">
        <v>533</v>
      </c>
      <c r="C1863" t="s">
        <v>548</v>
      </c>
      <c r="D1863" t="s">
        <v>534</v>
      </c>
      <c r="E1863" s="52">
        <v>43611</v>
      </c>
      <c r="F1863" s="52">
        <v>43616</v>
      </c>
      <c r="G1863">
        <v>8.4</v>
      </c>
      <c r="H1863">
        <v>349</v>
      </c>
      <c r="I1863">
        <f>PivotTables3!$G1863*PivotTables3!$H1863</f>
        <v>2931.6</v>
      </c>
    </row>
    <row r="1864" spans="1:9" x14ac:dyDescent="0.2">
      <c r="A1864" t="s">
        <v>574</v>
      </c>
      <c r="B1864" t="s">
        <v>540</v>
      </c>
      <c r="C1864" t="s">
        <v>548</v>
      </c>
      <c r="D1864" t="s">
        <v>538</v>
      </c>
      <c r="E1864" s="52">
        <v>43495</v>
      </c>
      <c r="F1864" s="52">
        <v>43495</v>
      </c>
      <c r="G1864">
        <v>21.9</v>
      </c>
      <c r="H1864">
        <v>295.19</v>
      </c>
      <c r="I1864">
        <f>PivotTables3!$G1864*PivotTables3!$H1864</f>
        <v>6464.6609999999991</v>
      </c>
    </row>
    <row r="1865" spans="1:9" x14ac:dyDescent="0.2">
      <c r="A1865" t="s">
        <v>550</v>
      </c>
      <c r="B1865" t="s">
        <v>525</v>
      </c>
      <c r="C1865" t="s">
        <v>526</v>
      </c>
      <c r="D1865" t="s">
        <v>543</v>
      </c>
      <c r="E1865" s="52">
        <v>43527</v>
      </c>
      <c r="F1865" s="52">
        <v>43533</v>
      </c>
      <c r="G1865">
        <v>9.3000000000000007</v>
      </c>
      <c r="H1865">
        <v>285.99</v>
      </c>
      <c r="I1865">
        <f>PivotTables3!$G1865*PivotTables3!$H1865</f>
        <v>2659.7070000000003</v>
      </c>
    </row>
    <row r="1866" spans="1:9" x14ac:dyDescent="0.2">
      <c r="A1866" t="s">
        <v>611</v>
      </c>
      <c r="B1866" t="s">
        <v>540</v>
      </c>
      <c r="C1866" t="s">
        <v>526</v>
      </c>
      <c r="D1866" t="s">
        <v>543</v>
      </c>
      <c r="E1866" s="52">
        <v>43713</v>
      </c>
      <c r="F1866" s="52">
        <v>43716</v>
      </c>
      <c r="G1866">
        <v>19</v>
      </c>
      <c r="H1866">
        <v>285.99</v>
      </c>
      <c r="I1866">
        <f>PivotTables3!$G1866*PivotTables3!$H1866</f>
        <v>5433.81</v>
      </c>
    </row>
    <row r="1867" spans="1:9" x14ac:dyDescent="0.2">
      <c r="A1867" t="s">
        <v>572</v>
      </c>
      <c r="B1867" t="s">
        <v>540</v>
      </c>
      <c r="C1867" t="s">
        <v>559</v>
      </c>
      <c r="D1867" t="s">
        <v>566</v>
      </c>
      <c r="E1867" s="52">
        <v>43533</v>
      </c>
      <c r="F1867" s="52">
        <v>43538</v>
      </c>
      <c r="G1867">
        <v>23.7</v>
      </c>
      <c r="H1867">
        <v>325</v>
      </c>
      <c r="I1867">
        <f>PivotTables3!$G1867*PivotTables3!$H1867</f>
        <v>7702.5</v>
      </c>
    </row>
    <row r="1868" spans="1:9" x14ac:dyDescent="0.2">
      <c r="A1868" t="s">
        <v>622</v>
      </c>
      <c r="B1868" t="s">
        <v>529</v>
      </c>
      <c r="C1868" t="s">
        <v>548</v>
      </c>
      <c r="D1868" t="s">
        <v>541</v>
      </c>
      <c r="E1868" s="52">
        <v>43486</v>
      </c>
      <c r="F1868" s="52">
        <v>43491</v>
      </c>
      <c r="G1868">
        <v>23</v>
      </c>
      <c r="H1868">
        <v>134.99</v>
      </c>
      <c r="I1868">
        <f>PivotTables3!$G1868*PivotTables3!$H1868</f>
        <v>3104.7700000000004</v>
      </c>
    </row>
    <row r="1869" spans="1:9" x14ac:dyDescent="0.2">
      <c r="A1869" t="s">
        <v>587</v>
      </c>
      <c r="B1869" t="s">
        <v>533</v>
      </c>
      <c r="C1869" t="s">
        <v>562</v>
      </c>
      <c r="D1869" t="s">
        <v>527</v>
      </c>
      <c r="E1869" s="52">
        <v>43790</v>
      </c>
      <c r="F1869" s="52">
        <v>43792</v>
      </c>
      <c r="G1869">
        <v>9.6999999999999993</v>
      </c>
      <c r="H1869">
        <v>99.99</v>
      </c>
      <c r="I1869">
        <f>PivotTables3!$G1869*PivotTables3!$H1869</f>
        <v>969.90299999999991</v>
      </c>
    </row>
    <row r="1870" spans="1:9" x14ac:dyDescent="0.2">
      <c r="A1870" t="s">
        <v>589</v>
      </c>
      <c r="B1870" t="s">
        <v>525</v>
      </c>
      <c r="C1870" t="s">
        <v>553</v>
      </c>
      <c r="D1870" t="s">
        <v>531</v>
      </c>
      <c r="E1870" s="52">
        <v>43504</v>
      </c>
      <c r="F1870" s="52">
        <v>43507</v>
      </c>
      <c r="G1870">
        <v>21.8</v>
      </c>
      <c r="H1870">
        <v>299</v>
      </c>
      <c r="I1870">
        <f>PivotTables3!$G1870*PivotTables3!$H1870</f>
        <v>6518.2</v>
      </c>
    </row>
    <row r="1871" spans="1:9" x14ac:dyDescent="0.2">
      <c r="A1871" t="s">
        <v>542</v>
      </c>
      <c r="B1871" t="s">
        <v>533</v>
      </c>
      <c r="C1871" t="s">
        <v>537</v>
      </c>
      <c r="D1871" t="s">
        <v>534</v>
      </c>
      <c r="E1871" s="52">
        <v>43756</v>
      </c>
      <c r="F1871" s="52">
        <v>43759</v>
      </c>
      <c r="G1871">
        <v>18</v>
      </c>
      <c r="H1871">
        <v>349</v>
      </c>
      <c r="I1871">
        <f>PivotTables3!$G1871*PivotTables3!$H1871</f>
        <v>6282</v>
      </c>
    </row>
    <row r="1872" spans="1:9" x14ac:dyDescent="0.2">
      <c r="A1872" t="s">
        <v>610</v>
      </c>
      <c r="B1872" t="s">
        <v>525</v>
      </c>
      <c r="C1872" t="s">
        <v>526</v>
      </c>
      <c r="D1872" t="s">
        <v>543</v>
      </c>
      <c r="E1872" s="52">
        <v>43807</v>
      </c>
      <c r="F1872" s="52">
        <v>43811</v>
      </c>
      <c r="G1872">
        <v>24.5</v>
      </c>
      <c r="H1872">
        <v>285.99</v>
      </c>
      <c r="I1872">
        <f>PivotTables3!$G1872*PivotTables3!$H1872</f>
        <v>7006.7550000000001</v>
      </c>
    </row>
    <row r="1873" spans="1:9" x14ac:dyDescent="0.2">
      <c r="A1873" t="s">
        <v>590</v>
      </c>
      <c r="B1873" t="s">
        <v>536</v>
      </c>
      <c r="C1873" t="s">
        <v>559</v>
      </c>
      <c r="D1873" t="s">
        <v>543</v>
      </c>
      <c r="E1873" s="52">
        <v>43565</v>
      </c>
      <c r="F1873" s="52">
        <v>43571</v>
      </c>
      <c r="G1873">
        <v>6.8</v>
      </c>
      <c r="H1873">
        <v>285.99</v>
      </c>
      <c r="I1873">
        <f>PivotTables3!$G1873*PivotTables3!$H1873</f>
        <v>1944.732</v>
      </c>
    </row>
    <row r="1874" spans="1:9" x14ac:dyDescent="0.2">
      <c r="A1874" t="s">
        <v>579</v>
      </c>
      <c r="B1874" t="s">
        <v>525</v>
      </c>
      <c r="C1874" t="s">
        <v>548</v>
      </c>
      <c r="D1874" t="s">
        <v>557</v>
      </c>
      <c r="E1874" s="52">
        <v>43589</v>
      </c>
      <c r="F1874" s="52">
        <v>43595</v>
      </c>
      <c r="G1874">
        <v>8.4</v>
      </c>
      <c r="H1874">
        <v>329.25</v>
      </c>
      <c r="I1874">
        <f>PivotTables3!$G1874*PivotTables3!$H1874</f>
        <v>2765.7000000000003</v>
      </c>
    </row>
    <row r="1875" spans="1:9" x14ac:dyDescent="0.2">
      <c r="A1875" t="s">
        <v>591</v>
      </c>
      <c r="B1875" t="s">
        <v>525</v>
      </c>
      <c r="C1875" t="s">
        <v>551</v>
      </c>
      <c r="D1875" t="s">
        <v>531</v>
      </c>
      <c r="E1875" s="52">
        <v>43776</v>
      </c>
      <c r="F1875" s="52">
        <v>43781</v>
      </c>
      <c r="G1875">
        <v>7.8</v>
      </c>
      <c r="H1875">
        <v>299</v>
      </c>
      <c r="I1875">
        <f>PivotTables3!$G1875*PivotTables3!$H1875</f>
        <v>2332.1999999999998</v>
      </c>
    </row>
    <row r="1876" spans="1:9" x14ac:dyDescent="0.2">
      <c r="A1876" t="s">
        <v>609</v>
      </c>
      <c r="B1876" t="s">
        <v>525</v>
      </c>
      <c r="C1876" t="s">
        <v>553</v>
      </c>
      <c r="D1876" t="s">
        <v>531</v>
      </c>
      <c r="E1876" s="52">
        <v>43716</v>
      </c>
      <c r="F1876" s="52">
        <v>43719</v>
      </c>
      <c r="G1876">
        <v>18</v>
      </c>
      <c r="H1876">
        <v>299</v>
      </c>
      <c r="I1876">
        <f>PivotTables3!$G1876*PivotTables3!$H1876</f>
        <v>5382</v>
      </c>
    </row>
    <row r="1877" spans="1:9" x14ac:dyDescent="0.2">
      <c r="A1877" t="s">
        <v>535</v>
      </c>
      <c r="B1877" t="s">
        <v>525</v>
      </c>
      <c r="C1877" t="s">
        <v>537</v>
      </c>
      <c r="D1877" t="s">
        <v>538</v>
      </c>
      <c r="E1877" s="52">
        <v>43513</v>
      </c>
      <c r="F1877" s="52">
        <v>43517</v>
      </c>
      <c r="G1877">
        <v>12.9</v>
      </c>
      <c r="H1877">
        <v>295.19</v>
      </c>
      <c r="I1877">
        <f>PivotTables3!$G1877*PivotTables3!$H1877</f>
        <v>3807.951</v>
      </c>
    </row>
    <row r="1878" spans="1:9" x14ac:dyDescent="0.2">
      <c r="A1878" t="s">
        <v>608</v>
      </c>
      <c r="B1878" t="s">
        <v>529</v>
      </c>
      <c r="C1878" t="s">
        <v>551</v>
      </c>
      <c r="D1878" t="s">
        <v>566</v>
      </c>
      <c r="E1878" s="52">
        <v>43730</v>
      </c>
      <c r="F1878" s="52">
        <v>43731</v>
      </c>
      <c r="G1878">
        <v>8.4</v>
      </c>
      <c r="H1878">
        <v>325</v>
      </c>
      <c r="I1878">
        <f>PivotTables3!$G1878*PivotTables3!$H1878</f>
        <v>2730</v>
      </c>
    </row>
    <row r="1879" spans="1:9" x14ac:dyDescent="0.2">
      <c r="A1879" t="s">
        <v>558</v>
      </c>
      <c r="B1879" t="s">
        <v>533</v>
      </c>
      <c r="C1879" t="s">
        <v>562</v>
      </c>
      <c r="D1879" t="s">
        <v>557</v>
      </c>
      <c r="E1879" s="52">
        <v>43470</v>
      </c>
      <c r="F1879" s="52">
        <v>43475</v>
      </c>
      <c r="G1879">
        <v>19.600000000000001</v>
      </c>
      <c r="H1879">
        <v>329.25</v>
      </c>
      <c r="I1879">
        <f>PivotTables3!$G1879*PivotTables3!$H1879</f>
        <v>6453.3</v>
      </c>
    </row>
    <row r="1880" spans="1:9" x14ac:dyDescent="0.2">
      <c r="A1880" t="s">
        <v>618</v>
      </c>
      <c r="B1880" t="s">
        <v>533</v>
      </c>
      <c r="C1880" t="s">
        <v>530</v>
      </c>
      <c r="D1880" t="s">
        <v>541</v>
      </c>
      <c r="E1880" s="52">
        <v>43713</v>
      </c>
      <c r="F1880" s="52">
        <v>43713</v>
      </c>
      <c r="G1880">
        <v>23.5</v>
      </c>
      <c r="H1880">
        <v>134.99</v>
      </c>
      <c r="I1880">
        <f>PivotTables3!$G1880*PivotTables3!$H1880</f>
        <v>3172.2650000000003</v>
      </c>
    </row>
    <row r="1881" spans="1:9" x14ac:dyDescent="0.2">
      <c r="A1881" t="s">
        <v>616</v>
      </c>
      <c r="B1881" t="s">
        <v>536</v>
      </c>
      <c r="C1881" t="s">
        <v>553</v>
      </c>
      <c r="D1881" t="s">
        <v>538</v>
      </c>
      <c r="E1881" s="52">
        <v>43657</v>
      </c>
      <c r="F1881" s="52">
        <v>43659</v>
      </c>
      <c r="G1881">
        <v>17.100000000000001</v>
      </c>
      <c r="H1881">
        <v>295.19</v>
      </c>
      <c r="I1881">
        <f>PivotTables3!$G1881*PivotTables3!$H1881</f>
        <v>5047.7490000000007</v>
      </c>
    </row>
    <row r="1882" spans="1:9" x14ac:dyDescent="0.2">
      <c r="A1882" t="s">
        <v>604</v>
      </c>
      <c r="B1882" t="s">
        <v>536</v>
      </c>
      <c r="C1882" t="s">
        <v>553</v>
      </c>
      <c r="D1882" t="s">
        <v>531</v>
      </c>
      <c r="E1882" s="52">
        <v>43807</v>
      </c>
      <c r="F1882" s="52">
        <v>43813</v>
      </c>
      <c r="G1882">
        <v>9.5</v>
      </c>
      <c r="H1882">
        <v>299</v>
      </c>
      <c r="I1882">
        <f>PivotTables3!$G1882*PivotTables3!$H1882</f>
        <v>2840.5</v>
      </c>
    </row>
    <row r="1883" spans="1:9" x14ac:dyDescent="0.2">
      <c r="A1883" t="s">
        <v>595</v>
      </c>
      <c r="B1883" t="s">
        <v>529</v>
      </c>
      <c r="C1883" t="s">
        <v>530</v>
      </c>
      <c r="D1883" t="s">
        <v>534</v>
      </c>
      <c r="E1883" s="52">
        <v>43622</v>
      </c>
      <c r="F1883" s="52">
        <v>43625</v>
      </c>
      <c r="G1883">
        <v>13.9</v>
      </c>
      <c r="H1883">
        <v>349</v>
      </c>
      <c r="I1883">
        <f>PivotTables3!$G1883*PivotTables3!$H1883</f>
        <v>4851.1000000000004</v>
      </c>
    </row>
    <row r="1884" spans="1:9" x14ac:dyDescent="0.2">
      <c r="A1884" t="s">
        <v>616</v>
      </c>
      <c r="B1884" t="s">
        <v>536</v>
      </c>
      <c r="C1884" t="s">
        <v>537</v>
      </c>
      <c r="D1884" t="s">
        <v>543</v>
      </c>
      <c r="E1884" s="52">
        <v>43761</v>
      </c>
      <c r="F1884" s="52">
        <v>43761</v>
      </c>
      <c r="G1884">
        <v>23.7</v>
      </c>
      <c r="H1884">
        <v>285.99</v>
      </c>
      <c r="I1884">
        <f>PivotTables3!$G1884*PivotTables3!$H1884</f>
        <v>6777.9629999999997</v>
      </c>
    </row>
    <row r="1885" spans="1:9" x14ac:dyDescent="0.2">
      <c r="A1885" t="s">
        <v>539</v>
      </c>
      <c r="B1885" t="s">
        <v>529</v>
      </c>
      <c r="C1885" t="s">
        <v>562</v>
      </c>
      <c r="D1885" t="s">
        <v>541</v>
      </c>
      <c r="E1885" s="52">
        <v>43733</v>
      </c>
      <c r="F1885" s="52">
        <v>43739</v>
      </c>
      <c r="G1885">
        <v>24.5</v>
      </c>
      <c r="H1885">
        <v>134.99</v>
      </c>
      <c r="I1885">
        <f>PivotTables3!$G1885*PivotTables3!$H1885</f>
        <v>3307.2550000000001</v>
      </c>
    </row>
    <row r="1886" spans="1:9" x14ac:dyDescent="0.2">
      <c r="A1886" t="s">
        <v>607</v>
      </c>
      <c r="B1886" t="s">
        <v>533</v>
      </c>
      <c r="C1886" t="s">
        <v>536</v>
      </c>
      <c r="D1886" t="s">
        <v>549</v>
      </c>
      <c r="E1886" s="52">
        <v>43671</v>
      </c>
      <c r="F1886" s="52">
        <v>43672</v>
      </c>
      <c r="G1886">
        <v>7.9</v>
      </c>
      <c r="H1886">
        <v>154.94999999999999</v>
      </c>
      <c r="I1886">
        <f>PivotTables3!$G1886*PivotTables3!$H1886</f>
        <v>1224.105</v>
      </c>
    </row>
    <row r="1887" spans="1:9" x14ac:dyDescent="0.2">
      <c r="A1887" t="s">
        <v>580</v>
      </c>
      <c r="B1887" t="s">
        <v>536</v>
      </c>
      <c r="C1887" t="s">
        <v>553</v>
      </c>
      <c r="D1887" t="s">
        <v>531</v>
      </c>
      <c r="E1887" s="52">
        <v>43766</v>
      </c>
      <c r="F1887" s="52">
        <v>43769</v>
      </c>
      <c r="G1887">
        <v>14</v>
      </c>
      <c r="H1887">
        <v>299</v>
      </c>
      <c r="I1887">
        <f>PivotTables3!$G1887*PivotTables3!$H1887</f>
        <v>4186</v>
      </c>
    </row>
    <row r="1888" spans="1:9" x14ac:dyDescent="0.2">
      <c r="A1888" t="s">
        <v>552</v>
      </c>
      <c r="B1888" t="s">
        <v>533</v>
      </c>
      <c r="C1888" t="s">
        <v>537</v>
      </c>
      <c r="D1888" t="s">
        <v>541</v>
      </c>
      <c r="E1888" s="52">
        <v>43588</v>
      </c>
      <c r="F1888" s="52">
        <v>43589</v>
      </c>
      <c r="G1888">
        <v>17.2</v>
      </c>
      <c r="H1888">
        <v>134.99</v>
      </c>
      <c r="I1888">
        <f>PivotTables3!$G1888*PivotTables3!$H1888</f>
        <v>2321.828</v>
      </c>
    </row>
    <row r="1889" spans="1:9" x14ac:dyDescent="0.2">
      <c r="A1889" t="s">
        <v>572</v>
      </c>
      <c r="B1889" t="s">
        <v>529</v>
      </c>
      <c r="C1889" t="s">
        <v>548</v>
      </c>
      <c r="D1889" t="s">
        <v>549</v>
      </c>
      <c r="E1889" s="52">
        <v>43544</v>
      </c>
      <c r="F1889" s="52">
        <v>43550</v>
      </c>
      <c r="G1889">
        <v>21.7</v>
      </c>
      <c r="H1889">
        <v>154.94999999999999</v>
      </c>
      <c r="I1889">
        <f>PivotTables3!$G1889*PivotTables3!$H1889</f>
        <v>3362.4149999999995</v>
      </c>
    </row>
    <row r="1890" spans="1:9" x14ac:dyDescent="0.2">
      <c r="A1890" t="s">
        <v>542</v>
      </c>
      <c r="B1890" t="s">
        <v>536</v>
      </c>
      <c r="C1890" t="s">
        <v>548</v>
      </c>
      <c r="D1890" t="s">
        <v>538</v>
      </c>
      <c r="E1890" s="52">
        <v>43484</v>
      </c>
      <c r="F1890" s="52">
        <v>43486</v>
      </c>
      <c r="G1890">
        <v>24.5</v>
      </c>
      <c r="H1890">
        <v>295.19</v>
      </c>
      <c r="I1890">
        <f>PivotTables3!$G1890*PivotTables3!$H1890</f>
        <v>7232.1549999999997</v>
      </c>
    </row>
    <row r="1891" spans="1:9" x14ac:dyDescent="0.2">
      <c r="A1891" t="s">
        <v>609</v>
      </c>
      <c r="B1891" t="s">
        <v>529</v>
      </c>
      <c r="C1891" t="s">
        <v>551</v>
      </c>
      <c r="D1891" t="s">
        <v>541</v>
      </c>
      <c r="E1891" s="52">
        <v>43566</v>
      </c>
      <c r="F1891" s="52">
        <v>43568</v>
      </c>
      <c r="G1891">
        <v>7.4</v>
      </c>
      <c r="H1891">
        <v>134.99</v>
      </c>
      <c r="I1891">
        <f>PivotTables3!$G1891*PivotTables3!$H1891</f>
        <v>998.92600000000016</v>
      </c>
    </row>
    <row r="1892" spans="1:9" x14ac:dyDescent="0.2">
      <c r="A1892" t="s">
        <v>617</v>
      </c>
      <c r="B1892" t="s">
        <v>529</v>
      </c>
      <c r="C1892" t="s">
        <v>526</v>
      </c>
      <c r="D1892" t="s">
        <v>534</v>
      </c>
      <c r="E1892" s="52">
        <v>43775</v>
      </c>
      <c r="F1892" s="52">
        <v>43778</v>
      </c>
      <c r="G1892">
        <v>25</v>
      </c>
      <c r="H1892">
        <v>349</v>
      </c>
      <c r="I1892">
        <f>PivotTables3!$G1892*PivotTables3!$H1892</f>
        <v>8725</v>
      </c>
    </row>
    <row r="1893" spans="1:9" x14ac:dyDescent="0.2">
      <c r="A1893" t="s">
        <v>602</v>
      </c>
      <c r="B1893" t="s">
        <v>540</v>
      </c>
      <c r="C1893" t="s">
        <v>537</v>
      </c>
      <c r="D1893" t="s">
        <v>541</v>
      </c>
      <c r="E1893" s="52" t="s">
        <v>685</v>
      </c>
      <c r="F1893" s="52">
        <v>43528</v>
      </c>
      <c r="G1893">
        <v>14.3</v>
      </c>
      <c r="H1893">
        <v>134.99</v>
      </c>
      <c r="I1893">
        <f>PivotTables3!$G1893*PivotTables3!$H1893</f>
        <v>1930.3570000000002</v>
      </c>
    </row>
    <row r="1894" spans="1:9" x14ac:dyDescent="0.2">
      <c r="A1894" t="s">
        <v>564</v>
      </c>
      <c r="B1894" t="s">
        <v>536</v>
      </c>
      <c r="C1894" t="s">
        <v>562</v>
      </c>
      <c r="D1894" t="s">
        <v>543</v>
      </c>
      <c r="E1894" s="52">
        <v>43814</v>
      </c>
      <c r="F1894" s="52">
        <v>43820</v>
      </c>
      <c r="G1894">
        <v>24.7</v>
      </c>
      <c r="H1894">
        <v>285.99</v>
      </c>
      <c r="I1894">
        <f>PivotTables3!$G1894*PivotTables3!$H1894</f>
        <v>7063.9530000000004</v>
      </c>
    </row>
    <row r="1895" spans="1:9" x14ac:dyDescent="0.2">
      <c r="A1895" t="s">
        <v>550</v>
      </c>
      <c r="B1895" t="s">
        <v>540</v>
      </c>
      <c r="C1895" t="s">
        <v>536</v>
      </c>
      <c r="D1895" t="s">
        <v>557</v>
      </c>
      <c r="E1895" s="52">
        <v>43508</v>
      </c>
      <c r="F1895" s="52">
        <v>43513</v>
      </c>
      <c r="G1895">
        <v>6.1</v>
      </c>
      <c r="H1895">
        <v>329.25</v>
      </c>
      <c r="I1895">
        <f>PivotTables3!$G1895*PivotTables3!$H1895</f>
        <v>2008.425</v>
      </c>
    </row>
    <row r="1896" spans="1:9" x14ac:dyDescent="0.2">
      <c r="A1896" t="s">
        <v>618</v>
      </c>
      <c r="B1896" t="s">
        <v>533</v>
      </c>
      <c r="C1896" t="s">
        <v>553</v>
      </c>
      <c r="D1896" t="s">
        <v>549</v>
      </c>
      <c r="E1896" s="52">
        <v>43561</v>
      </c>
      <c r="F1896" s="52">
        <v>43562</v>
      </c>
      <c r="G1896">
        <v>10.9</v>
      </c>
      <c r="H1896">
        <v>154.94999999999999</v>
      </c>
      <c r="I1896">
        <f>PivotTables3!$G1896*PivotTables3!$H1896</f>
        <v>1688.9549999999999</v>
      </c>
    </row>
    <row r="1897" spans="1:9" x14ac:dyDescent="0.2">
      <c r="A1897" t="s">
        <v>569</v>
      </c>
      <c r="B1897" t="s">
        <v>529</v>
      </c>
      <c r="C1897" t="s">
        <v>559</v>
      </c>
      <c r="D1897" t="s">
        <v>566</v>
      </c>
      <c r="E1897" s="52">
        <v>43585</v>
      </c>
      <c r="F1897" s="52">
        <v>43589</v>
      </c>
      <c r="G1897">
        <v>22.8</v>
      </c>
      <c r="H1897">
        <v>325</v>
      </c>
      <c r="I1897">
        <f>PivotTables3!$G1897*PivotTables3!$H1897</f>
        <v>7410</v>
      </c>
    </row>
    <row r="1898" spans="1:9" x14ac:dyDescent="0.2">
      <c r="A1898" t="s">
        <v>615</v>
      </c>
      <c r="B1898" t="s">
        <v>525</v>
      </c>
      <c r="C1898" t="s">
        <v>526</v>
      </c>
      <c r="D1898" t="s">
        <v>534</v>
      </c>
      <c r="E1898" s="52">
        <v>43720</v>
      </c>
      <c r="F1898" s="52">
        <v>43726</v>
      </c>
      <c r="G1898">
        <v>20.6</v>
      </c>
      <c r="H1898">
        <v>349</v>
      </c>
      <c r="I1898">
        <f>PivotTables3!$G1898*PivotTables3!$H1898</f>
        <v>7189.4000000000005</v>
      </c>
    </row>
    <row r="1899" spans="1:9" x14ac:dyDescent="0.2">
      <c r="A1899" t="s">
        <v>617</v>
      </c>
      <c r="B1899" t="s">
        <v>533</v>
      </c>
      <c r="C1899" t="s">
        <v>551</v>
      </c>
      <c r="D1899" t="s">
        <v>543</v>
      </c>
      <c r="E1899" s="52">
        <v>43690</v>
      </c>
      <c r="F1899" s="52">
        <v>43690</v>
      </c>
      <c r="G1899">
        <v>20</v>
      </c>
      <c r="H1899">
        <v>285.99</v>
      </c>
      <c r="I1899">
        <f>PivotTables3!$G1899*PivotTables3!$H1899</f>
        <v>5719.8</v>
      </c>
    </row>
    <row r="1900" spans="1:9" x14ac:dyDescent="0.2">
      <c r="A1900" t="s">
        <v>615</v>
      </c>
      <c r="B1900" t="s">
        <v>533</v>
      </c>
      <c r="C1900" t="s">
        <v>551</v>
      </c>
      <c r="D1900" t="s">
        <v>531</v>
      </c>
      <c r="E1900" s="52">
        <v>43633</v>
      </c>
      <c r="F1900" s="52">
        <v>43634</v>
      </c>
      <c r="G1900">
        <v>10.3</v>
      </c>
      <c r="H1900">
        <v>299</v>
      </c>
      <c r="I1900">
        <f>PivotTables3!$G1900*PivotTables3!$H1900</f>
        <v>3079.7000000000003</v>
      </c>
    </row>
    <row r="1901" spans="1:9" x14ac:dyDescent="0.2">
      <c r="A1901" t="s">
        <v>544</v>
      </c>
      <c r="B1901" t="s">
        <v>536</v>
      </c>
      <c r="C1901" t="s">
        <v>530</v>
      </c>
      <c r="D1901" t="s">
        <v>538</v>
      </c>
      <c r="E1901" s="52">
        <v>43674</v>
      </c>
      <c r="F1901" s="52">
        <v>43675</v>
      </c>
      <c r="G1901">
        <v>19.2</v>
      </c>
      <c r="H1901">
        <v>295.19</v>
      </c>
      <c r="I1901">
        <f>PivotTables3!$G1901*PivotTables3!$H1901</f>
        <v>5667.6480000000001</v>
      </c>
    </row>
    <row r="1902" spans="1:9" x14ac:dyDescent="0.2">
      <c r="A1902" t="s">
        <v>592</v>
      </c>
      <c r="B1902" t="s">
        <v>533</v>
      </c>
      <c r="C1902" t="s">
        <v>526</v>
      </c>
      <c r="D1902" t="s">
        <v>538</v>
      </c>
      <c r="E1902" s="52">
        <v>43823</v>
      </c>
      <c r="F1902" s="52">
        <v>43828</v>
      </c>
      <c r="G1902">
        <v>10.5</v>
      </c>
      <c r="H1902">
        <v>295.19</v>
      </c>
      <c r="I1902">
        <f>PivotTables3!$G1902*PivotTables3!$H1902</f>
        <v>3099.4949999999999</v>
      </c>
    </row>
    <row r="1903" spans="1:9" x14ac:dyDescent="0.2">
      <c r="A1903" t="s">
        <v>593</v>
      </c>
      <c r="B1903" t="s">
        <v>536</v>
      </c>
      <c r="C1903" t="s">
        <v>562</v>
      </c>
      <c r="D1903" t="s">
        <v>557</v>
      </c>
      <c r="E1903" s="52">
        <v>43641</v>
      </c>
      <c r="F1903" s="52">
        <v>43647</v>
      </c>
      <c r="G1903">
        <v>12.2</v>
      </c>
      <c r="H1903">
        <v>329.25</v>
      </c>
      <c r="I1903">
        <f>PivotTables3!$G1903*PivotTables3!$H1903</f>
        <v>4016.85</v>
      </c>
    </row>
    <row r="1904" spans="1:9" x14ac:dyDescent="0.2">
      <c r="A1904" t="s">
        <v>592</v>
      </c>
      <c r="B1904" t="s">
        <v>536</v>
      </c>
      <c r="C1904" t="s">
        <v>562</v>
      </c>
      <c r="D1904" t="s">
        <v>541</v>
      </c>
      <c r="E1904" s="52">
        <v>43803</v>
      </c>
      <c r="F1904" s="52">
        <v>43808</v>
      </c>
      <c r="G1904">
        <v>14.6</v>
      </c>
      <c r="H1904">
        <v>134.99</v>
      </c>
      <c r="I1904">
        <f>PivotTables3!$G1904*PivotTables3!$H1904</f>
        <v>1970.854</v>
      </c>
    </row>
    <row r="1905" spans="1:9" x14ac:dyDescent="0.2">
      <c r="A1905" t="s">
        <v>524</v>
      </c>
      <c r="B1905" t="s">
        <v>533</v>
      </c>
      <c r="C1905" t="s">
        <v>526</v>
      </c>
      <c r="D1905" t="s">
        <v>538</v>
      </c>
      <c r="E1905" s="52">
        <v>43516</v>
      </c>
      <c r="F1905" s="52">
        <v>43520</v>
      </c>
      <c r="G1905">
        <v>21.4</v>
      </c>
      <c r="H1905">
        <v>295.19</v>
      </c>
      <c r="I1905">
        <f>PivotTables3!$G1905*PivotTables3!$H1905</f>
        <v>6317.0659999999998</v>
      </c>
    </row>
    <row r="1906" spans="1:9" x14ac:dyDescent="0.2">
      <c r="A1906" t="s">
        <v>609</v>
      </c>
      <c r="B1906" t="s">
        <v>525</v>
      </c>
      <c r="C1906" t="s">
        <v>551</v>
      </c>
      <c r="D1906" t="s">
        <v>549</v>
      </c>
      <c r="E1906" s="52">
        <v>43639</v>
      </c>
      <c r="F1906" s="52">
        <v>43644</v>
      </c>
      <c r="G1906">
        <v>15.6</v>
      </c>
      <c r="H1906">
        <v>154.94999999999999</v>
      </c>
      <c r="I1906">
        <f>PivotTables3!$G1906*PivotTables3!$H1906</f>
        <v>2417.2199999999998</v>
      </c>
    </row>
    <row r="1907" spans="1:9" x14ac:dyDescent="0.2">
      <c r="A1907" t="s">
        <v>595</v>
      </c>
      <c r="B1907" t="s">
        <v>533</v>
      </c>
      <c r="C1907" t="s">
        <v>526</v>
      </c>
      <c r="D1907" t="s">
        <v>527</v>
      </c>
      <c r="E1907" s="52">
        <v>43830</v>
      </c>
      <c r="F1907" s="52">
        <v>43466</v>
      </c>
      <c r="G1907">
        <v>8.9</v>
      </c>
      <c r="H1907">
        <v>99.99</v>
      </c>
      <c r="I1907">
        <f>PivotTables3!$G1907*PivotTables3!$H1907</f>
        <v>889.91099999999994</v>
      </c>
    </row>
    <row r="1908" spans="1:9" x14ac:dyDescent="0.2">
      <c r="A1908" t="s">
        <v>544</v>
      </c>
      <c r="B1908" t="s">
        <v>533</v>
      </c>
      <c r="C1908" t="s">
        <v>530</v>
      </c>
      <c r="D1908" t="s">
        <v>534</v>
      </c>
      <c r="E1908" s="52">
        <v>43628</v>
      </c>
      <c r="F1908" s="52">
        <v>43634</v>
      </c>
      <c r="G1908">
        <v>5.3</v>
      </c>
      <c r="H1908">
        <v>349</v>
      </c>
      <c r="I1908">
        <f>PivotTables3!$G1908*PivotTables3!$H1908</f>
        <v>1849.7</v>
      </c>
    </row>
    <row r="1909" spans="1:9" x14ac:dyDescent="0.2">
      <c r="A1909" t="s">
        <v>621</v>
      </c>
      <c r="B1909" t="s">
        <v>525</v>
      </c>
      <c r="C1909" t="s">
        <v>536</v>
      </c>
      <c r="D1909" t="s">
        <v>527</v>
      </c>
      <c r="E1909" s="52">
        <v>43698</v>
      </c>
      <c r="F1909" s="52">
        <v>43702</v>
      </c>
      <c r="G1909">
        <v>6.3</v>
      </c>
      <c r="H1909">
        <v>99.99</v>
      </c>
      <c r="I1909">
        <f>PivotTables3!$G1909*PivotTables3!$H1909</f>
        <v>629.9369999999999</v>
      </c>
    </row>
    <row r="1910" spans="1:9" x14ac:dyDescent="0.2">
      <c r="A1910" t="s">
        <v>552</v>
      </c>
      <c r="B1910" t="s">
        <v>536</v>
      </c>
      <c r="C1910" t="s">
        <v>559</v>
      </c>
      <c r="D1910" t="s">
        <v>549</v>
      </c>
      <c r="E1910" s="52">
        <v>43480</v>
      </c>
      <c r="F1910" s="52">
        <v>43484</v>
      </c>
      <c r="G1910">
        <v>20.399999999999999</v>
      </c>
      <c r="H1910">
        <v>154.94999999999999</v>
      </c>
      <c r="I1910">
        <f>PivotTables3!$G1910*PivotTables3!$H1910</f>
        <v>3160.9799999999996</v>
      </c>
    </row>
    <row r="1911" spans="1:9" x14ac:dyDescent="0.2">
      <c r="A1911" t="s">
        <v>556</v>
      </c>
      <c r="B1911" t="s">
        <v>529</v>
      </c>
      <c r="C1911" t="s">
        <v>537</v>
      </c>
      <c r="D1911" t="s">
        <v>557</v>
      </c>
      <c r="E1911" s="52">
        <v>43664</v>
      </c>
      <c r="F1911" s="52">
        <v>43670</v>
      </c>
      <c r="G1911">
        <v>24.6</v>
      </c>
      <c r="H1911">
        <v>329.25</v>
      </c>
      <c r="I1911">
        <f>PivotTables3!$G1911*PivotTables3!$H1911</f>
        <v>8099.55</v>
      </c>
    </row>
    <row r="1912" spans="1:9" x14ac:dyDescent="0.2">
      <c r="A1912" t="s">
        <v>622</v>
      </c>
      <c r="B1912" t="s">
        <v>533</v>
      </c>
      <c r="C1912" t="s">
        <v>537</v>
      </c>
      <c r="D1912" t="s">
        <v>543</v>
      </c>
      <c r="E1912" s="52">
        <v>43483</v>
      </c>
      <c r="F1912" s="52">
        <v>43485</v>
      </c>
      <c r="G1912">
        <v>8.6</v>
      </c>
      <c r="H1912">
        <v>285.99</v>
      </c>
      <c r="I1912">
        <f>PivotTables3!$G1912*PivotTables3!$H1912</f>
        <v>2459.5140000000001</v>
      </c>
    </row>
    <row r="1913" spans="1:9" x14ac:dyDescent="0.2">
      <c r="A1913" t="s">
        <v>567</v>
      </c>
      <c r="B1913" t="s">
        <v>525</v>
      </c>
      <c r="C1913" t="s">
        <v>559</v>
      </c>
      <c r="D1913" t="s">
        <v>557</v>
      </c>
      <c r="E1913" s="52">
        <v>43487</v>
      </c>
      <c r="F1913" s="52">
        <v>43488</v>
      </c>
      <c r="G1913">
        <v>22.3</v>
      </c>
      <c r="H1913">
        <v>329.25</v>
      </c>
      <c r="I1913">
        <f>PivotTables3!$G1913*PivotTables3!$H1913</f>
        <v>7342.2750000000005</v>
      </c>
    </row>
    <row r="1914" spans="1:9" x14ac:dyDescent="0.2">
      <c r="A1914" t="s">
        <v>560</v>
      </c>
      <c r="B1914" t="s">
        <v>525</v>
      </c>
      <c r="C1914" t="s">
        <v>526</v>
      </c>
      <c r="D1914" t="s">
        <v>549</v>
      </c>
      <c r="E1914" s="52">
        <v>43747</v>
      </c>
      <c r="F1914" s="52">
        <v>43747</v>
      </c>
      <c r="G1914">
        <v>12.3</v>
      </c>
      <c r="H1914">
        <v>154.94999999999999</v>
      </c>
      <c r="I1914">
        <f>PivotTables3!$G1914*PivotTables3!$H1914</f>
        <v>1905.885</v>
      </c>
    </row>
    <row r="1915" spans="1:9" x14ac:dyDescent="0.2">
      <c r="A1915" t="s">
        <v>532</v>
      </c>
      <c r="B1915" t="s">
        <v>525</v>
      </c>
      <c r="C1915" t="s">
        <v>553</v>
      </c>
      <c r="D1915" t="s">
        <v>549</v>
      </c>
      <c r="E1915" s="52">
        <v>43524</v>
      </c>
      <c r="F1915" s="52">
        <v>43524</v>
      </c>
      <c r="G1915">
        <v>17.600000000000001</v>
      </c>
      <c r="H1915">
        <v>154.94999999999999</v>
      </c>
      <c r="I1915">
        <f>PivotTables3!$G1915*PivotTables3!$H1915</f>
        <v>2727.12</v>
      </c>
    </row>
    <row r="1916" spans="1:9" x14ac:dyDescent="0.2">
      <c r="A1916" t="s">
        <v>622</v>
      </c>
      <c r="B1916" t="s">
        <v>533</v>
      </c>
      <c r="C1916" t="s">
        <v>530</v>
      </c>
      <c r="D1916" t="s">
        <v>543</v>
      </c>
      <c r="E1916" s="52">
        <v>43808</v>
      </c>
      <c r="F1916" s="52">
        <v>43808</v>
      </c>
      <c r="G1916">
        <v>13.9</v>
      </c>
      <c r="H1916">
        <v>285.99</v>
      </c>
      <c r="I1916">
        <f>PivotTables3!$G1916*PivotTables3!$H1916</f>
        <v>3975.2610000000004</v>
      </c>
    </row>
    <row r="1917" spans="1:9" x14ac:dyDescent="0.2">
      <c r="A1917" t="s">
        <v>558</v>
      </c>
      <c r="B1917" t="s">
        <v>536</v>
      </c>
      <c r="C1917" t="s">
        <v>562</v>
      </c>
      <c r="D1917" t="s">
        <v>527</v>
      </c>
      <c r="E1917" s="52">
        <v>43688</v>
      </c>
      <c r="F1917" s="52">
        <v>43693</v>
      </c>
      <c r="G1917">
        <v>5</v>
      </c>
      <c r="H1917">
        <v>99.99</v>
      </c>
      <c r="I1917">
        <f>PivotTables3!$G1917*PivotTables3!$H1917</f>
        <v>499.95</v>
      </c>
    </row>
    <row r="1918" spans="1:9" x14ac:dyDescent="0.2">
      <c r="A1918" t="s">
        <v>599</v>
      </c>
      <c r="B1918" t="s">
        <v>536</v>
      </c>
      <c r="C1918" t="s">
        <v>537</v>
      </c>
      <c r="D1918" t="s">
        <v>566</v>
      </c>
      <c r="E1918" s="52">
        <v>43752</v>
      </c>
      <c r="F1918" s="52">
        <v>43756</v>
      </c>
      <c r="G1918">
        <v>15.3</v>
      </c>
      <c r="H1918">
        <v>325</v>
      </c>
      <c r="I1918">
        <f>PivotTables3!$G1918*PivotTables3!$H1918</f>
        <v>4972.5</v>
      </c>
    </row>
    <row r="1919" spans="1:9" x14ac:dyDescent="0.2">
      <c r="A1919" t="s">
        <v>613</v>
      </c>
      <c r="B1919" t="s">
        <v>536</v>
      </c>
      <c r="C1919" t="s">
        <v>536</v>
      </c>
      <c r="D1919" t="s">
        <v>531</v>
      </c>
      <c r="E1919" s="52">
        <v>43559</v>
      </c>
      <c r="F1919" s="52">
        <v>43563</v>
      </c>
      <c r="G1919">
        <v>21</v>
      </c>
      <c r="H1919">
        <v>299</v>
      </c>
      <c r="I1919">
        <f>PivotTables3!$G1919*PivotTables3!$H1919</f>
        <v>6279</v>
      </c>
    </row>
    <row r="1920" spans="1:9" x14ac:dyDescent="0.2">
      <c r="A1920" t="s">
        <v>616</v>
      </c>
      <c r="B1920" t="s">
        <v>536</v>
      </c>
      <c r="C1920" t="s">
        <v>553</v>
      </c>
      <c r="D1920" t="s">
        <v>543</v>
      </c>
      <c r="E1920" s="52">
        <v>43574</v>
      </c>
      <c r="F1920" s="52">
        <v>43574</v>
      </c>
      <c r="G1920">
        <v>22.4</v>
      </c>
      <c r="H1920">
        <v>285.99</v>
      </c>
      <c r="I1920">
        <f>PivotTables3!$G1920*PivotTables3!$H1920</f>
        <v>6406.1759999999995</v>
      </c>
    </row>
    <row r="1921" spans="1:9" x14ac:dyDescent="0.2">
      <c r="A1921" t="s">
        <v>601</v>
      </c>
      <c r="B1921" t="s">
        <v>529</v>
      </c>
      <c r="C1921" t="s">
        <v>559</v>
      </c>
      <c r="D1921" t="s">
        <v>541</v>
      </c>
      <c r="E1921" s="52">
        <v>43668</v>
      </c>
      <c r="F1921" s="52">
        <v>43671</v>
      </c>
      <c r="G1921">
        <v>20.100000000000001</v>
      </c>
      <c r="H1921">
        <v>134.99</v>
      </c>
      <c r="I1921">
        <f>PivotTables3!$G1921*PivotTables3!$H1921</f>
        <v>2713.2990000000004</v>
      </c>
    </row>
    <row r="1922" spans="1:9" x14ac:dyDescent="0.2">
      <c r="A1922" t="s">
        <v>581</v>
      </c>
      <c r="B1922" t="s">
        <v>525</v>
      </c>
      <c r="C1922" t="s">
        <v>537</v>
      </c>
      <c r="D1922" t="s">
        <v>543</v>
      </c>
      <c r="E1922" s="52">
        <v>43826</v>
      </c>
      <c r="F1922" s="52">
        <v>43828</v>
      </c>
      <c r="G1922">
        <v>10.9</v>
      </c>
      <c r="H1922">
        <v>285.99</v>
      </c>
      <c r="I1922">
        <f>PivotTables3!$G1922*PivotTables3!$H1922</f>
        <v>3117.2910000000002</v>
      </c>
    </row>
    <row r="1923" spans="1:9" x14ac:dyDescent="0.2">
      <c r="A1923" t="s">
        <v>535</v>
      </c>
      <c r="B1923" t="s">
        <v>536</v>
      </c>
      <c r="C1923" t="s">
        <v>530</v>
      </c>
      <c r="D1923" t="s">
        <v>543</v>
      </c>
      <c r="E1923" s="52">
        <v>43636</v>
      </c>
      <c r="F1923" s="52">
        <v>43636</v>
      </c>
      <c r="G1923">
        <v>19.100000000000001</v>
      </c>
      <c r="H1923">
        <v>285.99</v>
      </c>
      <c r="I1923">
        <f>PivotTables3!$G1923*PivotTables3!$H1923</f>
        <v>5462.4090000000006</v>
      </c>
    </row>
    <row r="1924" spans="1:9" x14ac:dyDescent="0.2">
      <c r="A1924" t="s">
        <v>599</v>
      </c>
      <c r="B1924" t="s">
        <v>536</v>
      </c>
      <c r="C1924" t="s">
        <v>526</v>
      </c>
      <c r="D1924" t="s">
        <v>543</v>
      </c>
      <c r="E1924" s="52">
        <v>43827</v>
      </c>
      <c r="F1924" s="52">
        <v>43829</v>
      </c>
      <c r="G1924">
        <v>20.8</v>
      </c>
      <c r="H1924">
        <v>285.99</v>
      </c>
      <c r="I1924">
        <f>PivotTables3!$G1924*PivotTables3!$H1924</f>
        <v>5948.5920000000006</v>
      </c>
    </row>
    <row r="1925" spans="1:9" x14ac:dyDescent="0.2">
      <c r="A1925" t="s">
        <v>571</v>
      </c>
      <c r="B1925" t="s">
        <v>529</v>
      </c>
      <c r="C1925" t="s">
        <v>530</v>
      </c>
      <c r="D1925" t="s">
        <v>538</v>
      </c>
      <c r="E1925" s="52">
        <v>43593</v>
      </c>
      <c r="F1925" s="52">
        <v>43599</v>
      </c>
      <c r="G1925">
        <v>12.1</v>
      </c>
      <c r="H1925">
        <v>295.19</v>
      </c>
      <c r="I1925">
        <f>PivotTables3!$G1925*PivotTables3!$H1925</f>
        <v>3571.799</v>
      </c>
    </row>
    <row r="1926" spans="1:9" x14ac:dyDescent="0.2">
      <c r="A1926" t="s">
        <v>579</v>
      </c>
      <c r="B1926" t="s">
        <v>529</v>
      </c>
      <c r="C1926" t="s">
        <v>526</v>
      </c>
      <c r="D1926" t="s">
        <v>566</v>
      </c>
      <c r="E1926" s="52">
        <v>43723</v>
      </c>
      <c r="F1926" s="52">
        <v>43723</v>
      </c>
      <c r="G1926">
        <v>5.6</v>
      </c>
      <c r="H1926">
        <v>325</v>
      </c>
      <c r="I1926">
        <f>PivotTables3!$G1926*PivotTables3!$H1926</f>
        <v>1819.9999999999998</v>
      </c>
    </row>
    <row r="1927" spans="1:9" x14ac:dyDescent="0.2">
      <c r="A1927" t="s">
        <v>611</v>
      </c>
      <c r="B1927" t="s">
        <v>529</v>
      </c>
      <c r="C1927" t="s">
        <v>553</v>
      </c>
      <c r="D1927" t="s">
        <v>566</v>
      </c>
      <c r="E1927" s="52">
        <v>43632</v>
      </c>
      <c r="F1927" s="52">
        <v>43636</v>
      </c>
      <c r="G1927">
        <v>21.7</v>
      </c>
      <c r="H1927">
        <v>325</v>
      </c>
      <c r="I1927">
        <f>PivotTables3!$G1927*PivotTables3!$H1927</f>
        <v>7052.5</v>
      </c>
    </row>
    <row r="1928" spans="1:9" x14ac:dyDescent="0.2">
      <c r="A1928" t="s">
        <v>580</v>
      </c>
      <c r="B1928" t="s">
        <v>525</v>
      </c>
      <c r="C1928" t="s">
        <v>551</v>
      </c>
      <c r="D1928" t="s">
        <v>549</v>
      </c>
      <c r="E1928" s="52">
        <v>43488</v>
      </c>
      <c r="F1928" s="52">
        <v>43491</v>
      </c>
      <c r="G1928">
        <v>15.5</v>
      </c>
      <c r="H1928">
        <v>154.94999999999999</v>
      </c>
      <c r="I1928">
        <f>PivotTables3!$G1928*PivotTables3!$H1928</f>
        <v>2401.7249999999999</v>
      </c>
    </row>
    <row r="1929" spans="1:9" x14ac:dyDescent="0.2">
      <c r="A1929" t="s">
        <v>596</v>
      </c>
      <c r="B1929" t="s">
        <v>525</v>
      </c>
      <c r="C1929" t="s">
        <v>553</v>
      </c>
      <c r="D1929" t="s">
        <v>541</v>
      </c>
      <c r="E1929" s="52">
        <v>43624</v>
      </c>
      <c r="F1929" s="52">
        <v>43624</v>
      </c>
      <c r="G1929">
        <v>9.4</v>
      </c>
      <c r="H1929">
        <v>134.99</v>
      </c>
      <c r="I1929">
        <f>PivotTables3!$G1929*PivotTables3!$H1929</f>
        <v>1268.9060000000002</v>
      </c>
    </row>
    <row r="1930" spans="1:9" x14ac:dyDescent="0.2">
      <c r="A1930" t="s">
        <v>619</v>
      </c>
      <c r="B1930" t="s">
        <v>525</v>
      </c>
      <c r="C1930" t="s">
        <v>536</v>
      </c>
      <c r="D1930" t="s">
        <v>543</v>
      </c>
      <c r="E1930" s="52">
        <v>43695</v>
      </c>
      <c r="F1930" s="52">
        <v>43696</v>
      </c>
      <c r="G1930">
        <v>6</v>
      </c>
      <c r="H1930">
        <v>285.99</v>
      </c>
      <c r="I1930">
        <f>PivotTables3!$G1930*PivotTables3!$H1930</f>
        <v>1715.94</v>
      </c>
    </row>
    <row r="1931" spans="1:9" x14ac:dyDescent="0.2">
      <c r="A1931" t="s">
        <v>558</v>
      </c>
      <c r="B1931" t="s">
        <v>529</v>
      </c>
      <c r="C1931" t="s">
        <v>553</v>
      </c>
      <c r="D1931" t="s">
        <v>531</v>
      </c>
      <c r="E1931" s="52">
        <v>43746</v>
      </c>
      <c r="F1931" s="52">
        <v>43750</v>
      </c>
      <c r="G1931">
        <v>22.7</v>
      </c>
      <c r="H1931">
        <v>299</v>
      </c>
      <c r="I1931">
        <f>PivotTables3!$G1931*PivotTables3!$H1931</f>
        <v>6787.3</v>
      </c>
    </row>
    <row r="1932" spans="1:9" x14ac:dyDescent="0.2">
      <c r="A1932" t="s">
        <v>604</v>
      </c>
      <c r="B1932" t="s">
        <v>536</v>
      </c>
      <c r="C1932" t="s">
        <v>559</v>
      </c>
      <c r="D1932" t="s">
        <v>566</v>
      </c>
      <c r="E1932" s="52">
        <v>43824</v>
      </c>
      <c r="F1932" s="52">
        <v>43825</v>
      </c>
      <c r="G1932">
        <v>24.9</v>
      </c>
      <c r="H1932">
        <v>325</v>
      </c>
      <c r="I1932">
        <f>PivotTables3!$G1932*PivotTables3!$H1932</f>
        <v>8092.4999999999991</v>
      </c>
    </row>
    <row r="1933" spans="1:9" x14ac:dyDescent="0.2">
      <c r="A1933" t="s">
        <v>588</v>
      </c>
      <c r="B1933" t="s">
        <v>540</v>
      </c>
      <c r="C1933" t="s">
        <v>562</v>
      </c>
      <c r="D1933" t="s">
        <v>538</v>
      </c>
      <c r="E1933" s="52">
        <v>43601</v>
      </c>
      <c r="F1933" s="52">
        <v>43602</v>
      </c>
      <c r="G1933">
        <v>21.5</v>
      </c>
      <c r="H1933">
        <v>295.19</v>
      </c>
      <c r="I1933">
        <f>PivotTables3!$G1933*PivotTables3!$H1933</f>
        <v>6346.585</v>
      </c>
    </row>
    <row r="1934" spans="1:9" x14ac:dyDescent="0.2">
      <c r="A1934" t="s">
        <v>555</v>
      </c>
      <c r="B1934" t="s">
        <v>536</v>
      </c>
      <c r="C1934" t="s">
        <v>536</v>
      </c>
      <c r="D1934" t="s">
        <v>566</v>
      </c>
      <c r="E1934" s="52">
        <v>43705</v>
      </c>
      <c r="F1934" s="52">
        <v>43707</v>
      </c>
      <c r="G1934">
        <v>7</v>
      </c>
      <c r="H1934">
        <v>325</v>
      </c>
      <c r="I1934">
        <f>PivotTables3!$G1934*PivotTables3!$H1934</f>
        <v>2275</v>
      </c>
    </row>
    <row r="1935" spans="1:9" x14ac:dyDescent="0.2">
      <c r="A1935" t="s">
        <v>554</v>
      </c>
      <c r="B1935" t="s">
        <v>533</v>
      </c>
      <c r="C1935" t="s">
        <v>562</v>
      </c>
      <c r="D1935" t="s">
        <v>541</v>
      </c>
      <c r="E1935" s="52">
        <v>43563</v>
      </c>
      <c r="F1935" s="52">
        <v>43565</v>
      </c>
      <c r="G1935">
        <v>11.5</v>
      </c>
      <c r="H1935">
        <v>134.99</v>
      </c>
      <c r="I1935">
        <f>PivotTables3!$G1935*PivotTables3!$H1935</f>
        <v>1552.3850000000002</v>
      </c>
    </row>
    <row r="1936" spans="1:9" x14ac:dyDescent="0.2">
      <c r="A1936" t="s">
        <v>555</v>
      </c>
      <c r="B1936" t="s">
        <v>529</v>
      </c>
      <c r="C1936" t="s">
        <v>526</v>
      </c>
      <c r="D1936" t="s">
        <v>541</v>
      </c>
      <c r="E1936" s="52">
        <v>43520</v>
      </c>
      <c r="F1936" s="52">
        <v>43524</v>
      </c>
      <c r="G1936">
        <v>15.1</v>
      </c>
      <c r="H1936">
        <v>134.99</v>
      </c>
      <c r="I1936">
        <f>PivotTables3!$G1936*PivotTables3!$H1936</f>
        <v>2038.3490000000002</v>
      </c>
    </row>
    <row r="1937" spans="1:9" x14ac:dyDescent="0.2">
      <c r="A1937" t="s">
        <v>591</v>
      </c>
      <c r="B1937" t="s">
        <v>529</v>
      </c>
      <c r="C1937" t="s">
        <v>553</v>
      </c>
      <c r="D1937" t="s">
        <v>538</v>
      </c>
      <c r="E1937" s="52">
        <v>43553</v>
      </c>
      <c r="F1937" s="52">
        <v>43558</v>
      </c>
      <c r="G1937">
        <v>10.6</v>
      </c>
      <c r="H1937">
        <v>295.19</v>
      </c>
      <c r="I1937">
        <f>PivotTables3!$G1937*PivotTables3!$H1937</f>
        <v>3129.0139999999997</v>
      </c>
    </row>
    <row r="1938" spans="1:9" x14ac:dyDescent="0.2">
      <c r="A1938" t="s">
        <v>578</v>
      </c>
      <c r="B1938" t="s">
        <v>525</v>
      </c>
      <c r="C1938" t="s">
        <v>562</v>
      </c>
      <c r="D1938" t="s">
        <v>527</v>
      </c>
      <c r="E1938" s="52">
        <v>43558</v>
      </c>
      <c r="F1938" s="52">
        <v>43558</v>
      </c>
      <c r="G1938">
        <v>21.5</v>
      </c>
      <c r="H1938">
        <v>99.99</v>
      </c>
      <c r="I1938">
        <f>PivotTables3!$G1938*PivotTables3!$H1938</f>
        <v>2149.7849999999999</v>
      </c>
    </row>
    <row r="1939" spans="1:9" x14ac:dyDescent="0.2">
      <c r="A1939" t="s">
        <v>621</v>
      </c>
      <c r="B1939" t="s">
        <v>529</v>
      </c>
      <c r="C1939" t="s">
        <v>530</v>
      </c>
      <c r="D1939" t="s">
        <v>541</v>
      </c>
      <c r="E1939" s="52">
        <v>43536</v>
      </c>
      <c r="F1939" s="52">
        <v>43541</v>
      </c>
      <c r="G1939">
        <v>6</v>
      </c>
      <c r="H1939">
        <v>134.99</v>
      </c>
      <c r="I1939">
        <f>PivotTables3!$G1939*PivotTables3!$H1939</f>
        <v>809.94</v>
      </c>
    </row>
    <row r="1940" spans="1:9" x14ac:dyDescent="0.2">
      <c r="A1940" t="s">
        <v>589</v>
      </c>
      <c r="B1940" t="s">
        <v>525</v>
      </c>
      <c r="C1940" t="s">
        <v>559</v>
      </c>
      <c r="D1940" t="s">
        <v>566</v>
      </c>
      <c r="E1940" s="52">
        <v>43646</v>
      </c>
      <c r="F1940" s="52">
        <v>43651</v>
      </c>
      <c r="G1940">
        <v>7.9</v>
      </c>
      <c r="H1940">
        <v>325</v>
      </c>
      <c r="I1940">
        <f>PivotTables3!$G1940*PivotTables3!$H1940</f>
        <v>2567.5</v>
      </c>
    </row>
    <row r="1941" spans="1:9" x14ac:dyDescent="0.2">
      <c r="A1941" t="s">
        <v>572</v>
      </c>
      <c r="B1941" t="s">
        <v>525</v>
      </c>
      <c r="C1941" t="s">
        <v>551</v>
      </c>
      <c r="D1941" t="s">
        <v>534</v>
      </c>
      <c r="E1941" s="52">
        <v>43725</v>
      </c>
      <c r="F1941" s="52">
        <v>43728</v>
      </c>
      <c r="G1941">
        <v>19</v>
      </c>
      <c r="H1941">
        <v>349</v>
      </c>
      <c r="I1941">
        <f>PivotTables3!$G1941*PivotTables3!$H1941</f>
        <v>6631</v>
      </c>
    </row>
    <row r="1942" spans="1:9" x14ac:dyDescent="0.2">
      <c r="A1942" t="s">
        <v>574</v>
      </c>
      <c r="B1942" t="s">
        <v>533</v>
      </c>
      <c r="C1942" t="s">
        <v>551</v>
      </c>
      <c r="D1942" t="s">
        <v>538</v>
      </c>
      <c r="E1942" s="52">
        <v>43625</v>
      </c>
      <c r="F1942" s="52">
        <v>43631</v>
      </c>
      <c r="G1942">
        <v>16</v>
      </c>
      <c r="H1942">
        <v>295.19</v>
      </c>
      <c r="I1942">
        <f>PivotTables3!$G1942*PivotTables3!$H1942</f>
        <v>4723.04</v>
      </c>
    </row>
    <row r="1943" spans="1:9" x14ac:dyDescent="0.2">
      <c r="A1943" t="s">
        <v>604</v>
      </c>
      <c r="B1943" t="s">
        <v>533</v>
      </c>
      <c r="C1943" t="s">
        <v>548</v>
      </c>
      <c r="D1943" t="s">
        <v>566</v>
      </c>
      <c r="E1943" s="52">
        <v>43654</v>
      </c>
      <c r="F1943" s="52">
        <v>43655</v>
      </c>
      <c r="G1943">
        <v>13.7</v>
      </c>
      <c r="H1943">
        <v>325</v>
      </c>
      <c r="I1943">
        <f>PivotTables3!$G1943*PivotTables3!$H1943</f>
        <v>4452.5</v>
      </c>
    </row>
    <row r="1944" spans="1:9" x14ac:dyDescent="0.2">
      <c r="A1944" t="s">
        <v>575</v>
      </c>
      <c r="B1944" t="s">
        <v>540</v>
      </c>
      <c r="C1944" t="s">
        <v>530</v>
      </c>
      <c r="D1944" t="s">
        <v>557</v>
      </c>
      <c r="E1944" s="52">
        <v>43614</v>
      </c>
      <c r="F1944" s="52">
        <v>43615</v>
      </c>
      <c r="G1944">
        <v>18.2</v>
      </c>
      <c r="H1944">
        <v>329.25</v>
      </c>
      <c r="I1944">
        <f>PivotTables3!$G1944*PivotTables3!$H1944</f>
        <v>5992.3499999999995</v>
      </c>
    </row>
    <row r="1945" spans="1:9" x14ac:dyDescent="0.2">
      <c r="A1945" t="s">
        <v>564</v>
      </c>
      <c r="B1945" t="s">
        <v>536</v>
      </c>
      <c r="C1945" t="s">
        <v>551</v>
      </c>
      <c r="D1945" t="s">
        <v>531</v>
      </c>
      <c r="E1945" s="52">
        <v>43556</v>
      </c>
      <c r="F1945" s="52">
        <v>43559</v>
      </c>
      <c r="G1945">
        <v>19.100000000000001</v>
      </c>
      <c r="H1945">
        <v>299</v>
      </c>
      <c r="I1945">
        <f>PivotTables3!$G1945*PivotTables3!$H1945</f>
        <v>5710.9000000000005</v>
      </c>
    </row>
    <row r="1946" spans="1:9" x14ac:dyDescent="0.2">
      <c r="A1946" t="s">
        <v>613</v>
      </c>
      <c r="B1946" t="s">
        <v>533</v>
      </c>
      <c r="C1946" t="s">
        <v>551</v>
      </c>
      <c r="D1946" t="s">
        <v>543</v>
      </c>
      <c r="E1946" s="52">
        <v>43606</v>
      </c>
      <c r="F1946" s="52">
        <v>43609</v>
      </c>
      <c r="G1946">
        <v>11.3</v>
      </c>
      <c r="H1946">
        <v>285.99</v>
      </c>
      <c r="I1946">
        <f>PivotTables3!$G1946*PivotTables3!$H1946</f>
        <v>3231.6870000000004</v>
      </c>
    </row>
    <row r="1947" spans="1:9" x14ac:dyDescent="0.2">
      <c r="A1947" t="s">
        <v>571</v>
      </c>
      <c r="B1947" t="s">
        <v>529</v>
      </c>
      <c r="C1947" t="s">
        <v>526</v>
      </c>
      <c r="D1947" t="s">
        <v>541</v>
      </c>
      <c r="E1947" s="52">
        <v>43529</v>
      </c>
      <c r="F1947" s="52">
        <v>43530</v>
      </c>
      <c r="G1947">
        <v>21.2</v>
      </c>
      <c r="H1947">
        <v>134.99</v>
      </c>
      <c r="I1947">
        <f>PivotTables3!$G1947*PivotTables3!$H1947</f>
        <v>2861.788</v>
      </c>
    </row>
    <row r="1948" spans="1:9" x14ac:dyDescent="0.2">
      <c r="A1948" t="s">
        <v>594</v>
      </c>
      <c r="B1948" t="s">
        <v>529</v>
      </c>
      <c r="C1948" t="s">
        <v>559</v>
      </c>
      <c r="D1948" t="s">
        <v>538</v>
      </c>
      <c r="E1948" s="52">
        <v>43667</v>
      </c>
      <c r="F1948" s="52">
        <v>43673</v>
      </c>
      <c r="G1948">
        <v>9.4</v>
      </c>
      <c r="H1948">
        <v>295.19</v>
      </c>
      <c r="I1948">
        <f>PivotTables3!$G1948*PivotTables3!$H1948</f>
        <v>2774.7860000000001</v>
      </c>
    </row>
    <row r="1949" spans="1:9" x14ac:dyDescent="0.2">
      <c r="A1949" t="s">
        <v>571</v>
      </c>
      <c r="B1949" t="s">
        <v>525</v>
      </c>
      <c r="C1949" t="s">
        <v>551</v>
      </c>
      <c r="D1949" t="s">
        <v>534</v>
      </c>
      <c r="E1949" s="52">
        <v>43706</v>
      </c>
      <c r="F1949" s="52">
        <v>43706</v>
      </c>
      <c r="G1949">
        <v>17.8</v>
      </c>
      <c r="H1949">
        <v>349</v>
      </c>
      <c r="I1949">
        <f>PivotTables3!$G1949*PivotTables3!$H1949</f>
        <v>6212.2</v>
      </c>
    </row>
    <row r="1950" spans="1:9" x14ac:dyDescent="0.2">
      <c r="A1950" t="s">
        <v>577</v>
      </c>
      <c r="B1950" t="s">
        <v>529</v>
      </c>
      <c r="C1950" t="s">
        <v>551</v>
      </c>
      <c r="D1950" t="s">
        <v>557</v>
      </c>
      <c r="E1950" s="52">
        <v>43549</v>
      </c>
      <c r="F1950" s="52">
        <v>43554</v>
      </c>
      <c r="G1950">
        <v>16.3</v>
      </c>
      <c r="H1950">
        <v>329.25</v>
      </c>
      <c r="I1950">
        <f>PivotTables3!$G1950*PivotTables3!$H1950</f>
        <v>5366.7750000000005</v>
      </c>
    </row>
    <row r="1951" spans="1:9" x14ac:dyDescent="0.2">
      <c r="A1951" t="s">
        <v>616</v>
      </c>
      <c r="B1951" t="s">
        <v>536</v>
      </c>
      <c r="C1951" t="s">
        <v>562</v>
      </c>
      <c r="D1951" t="s">
        <v>527</v>
      </c>
      <c r="E1951" s="52">
        <v>43590</v>
      </c>
      <c r="F1951" s="52">
        <v>43594</v>
      </c>
      <c r="G1951">
        <v>14.9</v>
      </c>
      <c r="H1951">
        <v>99.99</v>
      </c>
      <c r="I1951">
        <f>PivotTables3!$G1951*PivotTables3!$H1951</f>
        <v>1489.8509999999999</v>
      </c>
    </row>
    <row r="1952" spans="1:9" x14ac:dyDescent="0.2">
      <c r="A1952" t="s">
        <v>565</v>
      </c>
      <c r="B1952" t="s">
        <v>525</v>
      </c>
      <c r="C1952" t="s">
        <v>537</v>
      </c>
      <c r="D1952" t="s">
        <v>531</v>
      </c>
      <c r="E1952" s="52">
        <v>43598</v>
      </c>
      <c r="F1952" s="52">
        <v>43602</v>
      </c>
      <c r="G1952">
        <v>22.2</v>
      </c>
      <c r="H1952">
        <v>299</v>
      </c>
      <c r="I1952">
        <f>PivotTables3!$G1952*PivotTables3!$H1952</f>
        <v>6637.8</v>
      </c>
    </row>
    <row r="1953" spans="1:9" x14ac:dyDescent="0.2">
      <c r="A1953" t="s">
        <v>584</v>
      </c>
      <c r="B1953" t="s">
        <v>540</v>
      </c>
      <c r="C1953" t="s">
        <v>553</v>
      </c>
      <c r="D1953" t="s">
        <v>541</v>
      </c>
      <c r="E1953" s="52">
        <v>43516</v>
      </c>
      <c r="F1953" s="52">
        <v>43521</v>
      </c>
      <c r="G1953">
        <v>24.1</v>
      </c>
      <c r="H1953">
        <v>134.99</v>
      </c>
      <c r="I1953">
        <f>PivotTables3!$G1953*PivotTables3!$H1953</f>
        <v>3253.2590000000005</v>
      </c>
    </row>
    <row r="1954" spans="1:9" x14ac:dyDescent="0.2">
      <c r="A1954" t="s">
        <v>539</v>
      </c>
      <c r="B1954" t="s">
        <v>533</v>
      </c>
      <c r="C1954" t="s">
        <v>530</v>
      </c>
      <c r="D1954" t="s">
        <v>543</v>
      </c>
      <c r="E1954" s="52">
        <v>43745</v>
      </c>
      <c r="F1954" s="52">
        <v>43745</v>
      </c>
      <c r="G1954">
        <v>5.4</v>
      </c>
      <c r="H1954">
        <v>285.99</v>
      </c>
      <c r="I1954">
        <f>PivotTables3!$G1954*PivotTables3!$H1954</f>
        <v>1544.3460000000002</v>
      </c>
    </row>
    <row r="1955" spans="1:9" x14ac:dyDescent="0.2">
      <c r="A1955" t="s">
        <v>618</v>
      </c>
      <c r="B1955" t="s">
        <v>536</v>
      </c>
      <c r="C1955" t="s">
        <v>526</v>
      </c>
      <c r="D1955" t="s">
        <v>549</v>
      </c>
      <c r="E1955" s="52">
        <v>43470</v>
      </c>
      <c r="F1955" s="52">
        <v>43474</v>
      </c>
      <c r="G1955">
        <v>14.1</v>
      </c>
      <c r="H1955">
        <v>154.94999999999999</v>
      </c>
      <c r="I1955">
        <f>PivotTables3!$G1955*PivotTables3!$H1955</f>
        <v>2184.7949999999996</v>
      </c>
    </row>
    <row r="1956" spans="1:9" x14ac:dyDescent="0.2">
      <c r="A1956" t="s">
        <v>598</v>
      </c>
      <c r="B1956" t="s">
        <v>525</v>
      </c>
      <c r="C1956" t="s">
        <v>548</v>
      </c>
      <c r="D1956" t="s">
        <v>527</v>
      </c>
      <c r="E1956" s="52">
        <v>43779</v>
      </c>
      <c r="F1956" s="52">
        <v>43785</v>
      </c>
      <c r="G1956">
        <v>5.2</v>
      </c>
      <c r="H1956">
        <v>99.99</v>
      </c>
      <c r="I1956">
        <f>PivotTables3!$G1956*PivotTables3!$H1956</f>
        <v>519.94799999999998</v>
      </c>
    </row>
    <row r="1957" spans="1:9" x14ac:dyDescent="0.2">
      <c r="A1957" t="s">
        <v>611</v>
      </c>
      <c r="B1957" t="s">
        <v>525</v>
      </c>
      <c r="C1957" t="s">
        <v>553</v>
      </c>
      <c r="D1957" t="s">
        <v>566</v>
      </c>
      <c r="E1957" s="52">
        <v>43631</v>
      </c>
      <c r="F1957" s="52">
        <v>43631</v>
      </c>
      <c r="G1957">
        <v>9.1</v>
      </c>
      <c r="H1957">
        <v>325</v>
      </c>
      <c r="I1957">
        <f>PivotTables3!$G1957*PivotTables3!$H1957</f>
        <v>2957.5</v>
      </c>
    </row>
    <row r="1958" spans="1:9" x14ac:dyDescent="0.2">
      <c r="A1958" t="s">
        <v>613</v>
      </c>
      <c r="B1958" t="s">
        <v>529</v>
      </c>
      <c r="C1958" t="s">
        <v>537</v>
      </c>
      <c r="D1958" t="s">
        <v>543</v>
      </c>
      <c r="E1958" s="52">
        <v>43502</v>
      </c>
      <c r="F1958" s="52">
        <v>43506</v>
      </c>
      <c r="G1958">
        <v>22.5</v>
      </c>
      <c r="H1958">
        <v>285.99</v>
      </c>
      <c r="I1958">
        <f>PivotTables3!$G1958*PivotTables3!$H1958</f>
        <v>6434.7750000000005</v>
      </c>
    </row>
    <row r="1959" spans="1:9" x14ac:dyDescent="0.2">
      <c r="A1959" t="s">
        <v>595</v>
      </c>
      <c r="B1959" t="s">
        <v>525</v>
      </c>
      <c r="C1959" t="s">
        <v>559</v>
      </c>
      <c r="D1959" t="s">
        <v>534</v>
      </c>
      <c r="E1959" s="52">
        <v>43700</v>
      </c>
      <c r="F1959" s="52">
        <v>43705</v>
      </c>
      <c r="G1959">
        <v>7.2</v>
      </c>
      <c r="H1959">
        <v>349</v>
      </c>
      <c r="I1959">
        <f>PivotTables3!$G1959*PivotTables3!$H1959</f>
        <v>2512.8000000000002</v>
      </c>
    </row>
    <row r="1960" spans="1:9" x14ac:dyDescent="0.2">
      <c r="A1960" t="s">
        <v>555</v>
      </c>
      <c r="B1960" t="s">
        <v>525</v>
      </c>
      <c r="C1960" t="s">
        <v>526</v>
      </c>
      <c r="D1960" t="s">
        <v>534</v>
      </c>
      <c r="E1960" s="52">
        <v>43586</v>
      </c>
      <c r="F1960" s="52">
        <v>43590</v>
      </c>
      <c r="G1960">
        <v>6</v>
      </c>
      <c r="H1960">
        <v>349</v>
      </c>
      <c r="I1960">
        <f>PivotTables3!$G1960*PivotTables3!$H1960</f>
        <v>2094</v>
      </c>
    </row>
    <row r="1961" spans="1:9" x14ac:dyDescent="0.2">
      <c r="A1961" t="s">
        <v>593</v>
      </c>
      <c r="B1961" t="s">
        <v>525</v>
      </c>
      <c r="C1961" t="s">
        <v>551</v>
      </c>
      <c r="D1961" t="s">
        <v>566</v>
      </c>
      <c r="E1961" s="52">
        <v>43798</v>
      </c>
      <c r="F1961" s="52">
        <v>43804</v>
      </c>
      <c r="G1961">
        <v>19.399999999999999</v>
      </c>
      <c r="H1961">
        <v>325</v>
      </c>
      <c r="I1961">
        <f>PivotTables3!$G1961*PivotTables3!$H1961</f>
        <v>6304.9999999999991</v>
      </c>
    </row>
    <row r="1962" spans="1:9" x14ac:dyDescent="0.2">
      <c r="A1962" t="s">
        <v>596</v>
      </c>
      <c r="B1962" t="s">
        <v>529</v>
      </c>
      <c r="C1962" t="s">
        <v>559</v>
      </c>
      <c r="D1962" t="s">
        <v>549</v>
      </c>
      <c r="E1962" s="52">
        <v>43683</v>
      </c>
      <c r="F1962" s="52">
        <v>43685</v>
      </c>
      <c r="G1962">
        <v>6</v>
      </c>
      <c r="H1962">
        <v>154.94999999999999</v>
      </c>
      <c r="I1962">
        <f>PivotTables3!$G1962*PivotTables3!$H1962</f>
        <v>929.69999999999993</v>
      </c>
    </row>
    <row r="1963" spans="1:9" x14ac:dyDescent="0.2">
      <c r="A1963" t="s">
        <v>584</v>
      </c>
      <c r="B1963" t="s">
        <v>533</v>
      </c>
      <c r="C1963" t="s">
        <v>536</v>
      </c>
      <c r="D1963" t="s">
        <v>543</v>
      </c>
      <c r="E1963" s="52">
        <v>43821</v>
      </c>
      <c r="F1963" s="52">
        <v>43822</v>
      </c>
      <c r="G1963">
        <v>16</v>
      </c>
      <c r="H1963">
        <v>285.99</v>
      </c>
      <c r="I1963">
        <f>PivotTables3!$G1963*PivotTables3!$H1963</f>
        <v>4575.84</v>
      </c>
    </row>
    <row r="1964" spans="1:9" x14ac:dyDescent="0.2">
      <c r="A1964" t="s">
        <v>592</v>
      </c>
      <c r="B1964" t="s">
        <v>525</v>
      </c>
      <c r="C1964" t="s">
        <v>553</v>
      </c>
      <c r="D1964" t="s">
        <v>531</v>
      </c>
      <c r="E1964" s="52">
        <v>43673</v>
      </c>
      <c r="F1964" s="52">
        <v>43673</v>
      </c>
      <c r="G1964">
        <v>7.1</v>
      </c>
      <c r="H1964">
        <v>299</v>
      </c>
      <c r="I1964">
        <f>PivotTables3!$G1964*PivotTables3!$H1964</f>
        <v>2122.9</v>
      </c>
    </row>
    <row r="1965" spans="1:9" x14ac:dyDescent="0.2">
      <c r="A1965" t="s">
        <v>563</v>
      </c>
      <c r="B1965" t="s">
        <v>525</v>
      </c>
      <c r="C1965" t="s">
        <v>559</v>
      </c>
      <c r="D1965" t="s">
        <v>541</v>
      </c>
      <c r="E1965" s="52">
        <v>43560</v>
      </c>
      <c r="F1965" s="52">
        <v>43564</v>
      </c>
      <c r="G1965">
        <v>20.5</v>
      </c>
      <c r="H1965">
        <v>134.99</v>
      </c>
      <c r="I1965">
        <f>PivotTables3!$G1965*PivotTables3!$H1965</f>
        <v>2767.2950000000001</v>
      </c>
    </row>
    <row r="1966" spans="1:9" x14ac:dyDescent="0.2">
      <c r="A1966" t="s">
        <v>599</v>
      </c>
      <c r="B1966" t="s">
        <v>529</v>
      </c>
      <c r="C1966" t="s">
        <v>526</v>
      </c>
      <c r="D1966" t="s">
        <v>534</v>
      </c>
      <c r="E1966" s="52">
        <v>43707</v>
      </c>
      <c r="F1966" s="52">
        <v>43707</v>
      </c>
      <c r="G1966">
        <v>19.3</v>
      </c>
      <c r="H1966">
        <v>349</v>
      </c>
      <c r="I1966">
        <f>PivotTables3!$G1966*PivotTables3!$H1966</f>
        <v>6735.7</v>
      </c>
    </row>
    <row r="1967" spans="1:9" x14ac:dyDescent="0.2">
      <c r="A1967" t="s">
        <v>589</v>
      </c>
      <c r="B1967" t="s">
        <v>525</v>
      </c>
      <c r="C1967" t="s">
        <v>526</v>
      </c>
      <c r="D1967" t="s">
        <v>527</v>
      </c>
      <c r="E1967" s="52">
        <v>43795</v>
      </c>
      <c r="F1967" s="52">
        <v>43796</v>
      </c>
      <c r="G1967">
        <v>9.9</v>
      </c>
      <c r="H1967">
        <v>99.99</v>
      </c>
      <c r="I1967">
        <f>PivotTables3!$G1967*PivotTables3!$H1967</f>
        <v>989.90099999999995</v>
      </c>
    </row>
    <row r="1968" spans="1:9" x14ac:dyDescent="0.2">
      <c r="A1968" t="s">
        <v>554</v>
      </c>
      <c r="B1968" t="s">
        <v>525</v>
      </c>
      <c r="C1968" t="s">
        <v>536</v>
      </c>
      <c r="D1968" t="s">
        <v>541</v>
      </c>
      <c r="E1968" s="52">
        <v>43644</v>
      </c>
      <c r="F1968" s="52">
        <v>43644</v>
      </c>
      <c r="G1968">
        <v>15.2</v>
      </c>
      <c r="H1968">
        <v>134.99</v>
      </c>
      <c r="I1968">
        <f>PivotTables3!$G1968*PivotTables3!$H1968</f>
        <v>2051.848</v>
      </c>
    </row>
    <row r="1969" spans="1:9" x14ac:dyDescent="0.2">
      <c r="A1969" t="s">
        <v>573</v>
      </c>
      <c r="B1969" t="s">
        <v>540</v>
      </c>
      <c r="C1969" t="s">
        <v>551</v>
      </c>
      <c r="D1969" t="s">
        <v>557</v>
      </c>
      <c r="E1969" s="52">
        <v>43530</v>
      </c>
      <c r="F1969" s="52">
        <v>43533</v>
      </c>
      <c r="G1969">
        <v>14.2</v>
      </c>
      <c r="H1969">
        <v>329.25</v>
      </c>
      <c r="I1969">
        <f>PivotTables3!$G1969*PivotTables3!$H1969</f>
        <v>4675.3499999999995</v>
      </c>
    </row>
    <row r="1970" spans="1:9" x14ac:dyDescent="0.2">
      <c r="A1970" t="s">
        <v>563</v>
      </c>
      <c r="B1970" t="s">
        <v>529</v>
      </c>
      <c r="C1970" t="s">
        <v>526</v>
      </c>
      <c r="D1970" t="s">
        <v>538</v>
      </c>
      <c r="E1970" s="52">
        <v>43518</v>
      </c>
      <c r="F1970" s="52">
        <v>43523</v>
      </c>
      <c r="G1970">
        <v>17</v>
      </c>
      <c r="H1970">
        <v>295.19</v>
      </c>
      <c r="I1970">
        <f>PivotTables3!$G1970*PivotTables3!$H1970</f>
        <v>5018.2299999999996</v>
      </c>
    </row>
    <row r="1971" spans="1:9" x14ac:dyDescent="0.2">
      <c r="A1971" t="s">
        <v>591</v>
      </c>
      <c r="B1971" t="s">
        <v>529</v>
      </c>
      <c r="C1971" t="s">
        <v>562</v>
      </c>
      <c r="D1971" t="s">
        <v>531</v>
      </c>
      <c r="E1971" s="52">
        <v>43707</v>
      </c>
      <c r="F1971" s="52">
        <v>43710</v>
      </c>
      <c r="G1971">
        <v>15.6</v>
      </c>
      <c r="H1971">
        <v>299</v>
      </c>
      <c r="I1971">
        <f>PivotTables3!$G1971*PivotTables3!$H1971</f>
        <v>4664.3999999999996</v>
      </c>
    </row>
    <row r="1972" spans="1:9" x14ac:dyDescent="0.2">
      <c r="A1972" t="s">
        <v>589</v>
      </c>
      <c r="B1972" t="s">
        <v>529</v>
      </c>
      <c r="C1972" t="s">
        <v>537</v>
      </c>
      <c r="D1972" t="s">
        <v>527</v>
      </c>
      <c r="E1972" s="52">
        <v>43800</v>
      </c>
      <c r="F1972" s="52">
        <v>43802</v>
      </c>
      <c r="G1972">
        <v>6.3</v>
      </c>
      <c r="H1972">
        <v>99.99</v>
      </c>
      <c r="I1972">
        <f>PivotTables3!$G1972*PivotTables3!$H1972</f>
        <v>629.9369999999999</v>
      </c>
    </row>
    <row r="1973" spans="1:9" x14ac:dyDescent="0.2">
      <c r="A1973" t="s">
        <v>612</v>
      </c>
      <c r="B1973" t="s">
        <v>536</v>
      </c>
      <c r="C1973" t="s">
        <v>537</v>
      </c>
      <c r="D1973" t="s">
        <v>534</v>
      </c>
      <c r="E1973" s="52">
        <v>43645</v>
      </c>
      <c r="F1973" s="52">
        <v>43649</v>
      </c>
      <c r="G1973">
        <v>13.2</v>
      </c>
      <c r="H1973">
        <v>349</v>
      </c>
      <c r="I1973">
        <f>PivotTables3!$G1973*PivotTables3!$H1973</f>
        <v>4606.8</v>
      </c>
    </row>
    <row r="1974" spans="1:9" x14ac:dyDescent="0.2">
      <c r="A1974" t="s">
        <v>596</v>
      </c>
      <c r="B1974" t="s">
        <v>536</v>
      </c>
      <c r="C1974" t="s">
        <v>551</v>
      </c>
      <c r="D1974" t="s">
        <v>541</v>
      </c>
      <c r="E1974" s="52">
        <v>43537</v>
      </c>
      <c r="F1974" s="52">
        <v>43538</v>
      </c>
      <c r="G1974">
        <v>9.4</v>
      </c>
      <c r="H1974">
        <v>134.99</v>
      </c>
      <c r="I1974">
        <f>PivotTables3!$G1974*PivotTables3!$H1974</f>
        <v>1268.9060000000002</v>
      </c>
    </row>
    <row r="1975" spans="1:9" x14ac:dyDescent="0.2">
      <c r="A1975" t="s">
        <v>592</v>
      </c>
      <c r="B1975" t="s">
        <v>529</v>
      </c>
      <c r="C1975" t="s">
        <v>530</v>
      </c>
      <c r="D1975" t="s">
        <v>566</v>
      </c>
      <c r="E1975" s="52">
        <v>43729</v>
      </c>
      <c r="F1975" s="52">
        <v>43729</v>
      </c>
      <c r="G1975">
        <v>15.8</v>
      </c>
      <c r="H1975">
        <v>325</v>
      </c>
      <c r="I1975">
        <f>PivotTables3!$G1975*PivotTables3!$H1975</f>
        <v>5135</v>
      </c>
    </row>
    <row r="1976" spans="1:9" x14ac:dyDescent="0.2">
      <c r="A1976" t="s">
        <v>606</v>
      </c>
      <c r="B1976" t="s">
        <v>536</v>
      </c>
      <c r="C1976" t="s">
        <v>526</v>
      </c>
      <c r="D1976" t="s">
        <v>538</v>
      </c>
      <c r="E1976" s="52">
        <v>43574</v>
      </c>
      <c r="F1976" s="52">
        <v>43576</v>
      </c>
      <c r="G1976">
        <v>15.9</v>
      </c>
      <c r="H1976">
        <v>295.19</v>
      </c>
      <c r="I1976">
        <f>PivotTables3!$G1976*PivotTables3!$H1976</f>
        <v>4693.5209999999997</v>
      </c>
    </row>
    <row r="1977" spans="1:9" x14ac:dyDescent="0.2">
      <c r="A1977" t="s">
        <v>616</v>
      </c>
      <c r="B1977" t="s">
        <v>525</v>
      </c>
      <c r="C1977" t="s">
        <v>559</v>
      </c>
      <c r="D1977" t="s">
        <v>538</v>
      </c>
      <c r="E1977" s="52">
        <v>43651</v>
      </c>
      <c r="F1977" s="52">
        <v>43655</v>
      </c>
      <c r="G1977">
        <v>16.7</v>
      </c>
      <c r="H1977">
        <v>295.19</v>
      </c>
      <c r="I1977">
        <f>PivotTables3!$G1977*PivotTables3!$H1977</f>
        <v>4929.6729999999998</v>
      </c>
    </row>
    <row r="1978" spans="1:9" x14ac:dyDescent="0.2">
      <c r="A1978" t="s">
        <v>567</v>
      </c>
      <c r="B1978" t="s">
        <v>533</v>
      </c>
      <c r="C1978" t="s">
        <v>536</v>
      </c>
      <c r="D1978" t="s">
        <v>538</v>
      </c>
      <c r="E1978" s="52">
        <v>43640</v>
      </c>
      <c r="F1978" s="52">
        <v>43645</v>
      </c>
      <c r="G1978">
        <v>8.8000000000000007</v>
      </c>
      <c r="H1978">
        <v>295.19</v>
      </c>
      <c r="I1978">
        <f>PivotTables3!$G1978*PivotTables3!$H1978</f>
        <v>2597.672</v>
      </c>
    </row>
    <row r="1979" spans="1:9" x14ac:dyDescent="0.2">
      <c r="A1979" t="s">
        <v>600</v>
      </c>
      <c r="B1979" t="s">
        <v>533</v>
      </c>
      <c r="C1979" t="s">
        <v>553</v>
      </c>
      <c r="D1979" t="s">
        <v>543</v>
      </c>
      <c r="E1979" s="52">
        <v>43524</v>
      </c>
      <c r="F1979" s="52" t="s">
        <v>685</v>
      </c>
      <c r="G1979">
        <v>21.7</v>
      </c>
      <c r="H1979">
        <v>285.99</v>
      </c>
      <c r="I1979">
        <f>PivotTables3!$G1979*PivotTables3!$H1979</f>
        <v>6205.9830000000002</v>
      </c>
    </row>
    <row r="1980" spans="1:9" x14ac:dyDescent="0.2">
      <c r="A1980" t="s">
        <v>547</v>
      </c>
      <c r="B1980" t="s">
        <v>533</v>
      </c>
      <c r="C1980" t="s">
        <v>548</v>
      </c>
      <c r="D1980" t="s">
        <v>543</v>
      </c>
      <c r="E1980" s="52">
        <v>43721</v>
      </c>
      <c r="F1980" s="52">
        <v>43723</v>
      </c>
      <c r="G1980">
        <v>24.1</v>
      </c>
      <c r="H1980">
        <v>285.99</v>
      </c>
      <c r="I1980">
        <f>PivotTables3!$G1980*PivotTables3!$H1980</f>
        <v>6892.3590000000004</v>
      </c>
    </row>
    <row r="1981" spans="1:9" x14ac:dyDescent="0.2">
      <c r="A1981" t="s">
        <v>606</v>
      </c>
      <c r="B1981" t="s">
        <v>525</v>
      </c>
      <c r="C1981" t="s">
        <v>551</v>
      </c>
      <c r="D1981" t="s">
        <v>566</v>
      </c>
      <c r="E1981" s="52">
        <v>43636</v>
      </c>
      <c r="F1981" s="52">
        <v>43641</v>
      </c>
      <c r="G1981">
        <v>7.2</v>
      </c>
      <c r="H1981">
        <v>325</v>
      </c>
      <c r="I1981">
        <f>PivotTables3!$G1981*PivotTables3!$H1981</f>
        <v>2340</v>
      </c>
    </row>
    <row r="1982" spans="1:9" x14ac:dyDescent="0.2">
      <c r="A1982" t="s">
        <v>600</v>
      </c>
      <c r="B1982" t="s">
        <v>533</v>
      </c>
      <c r="C1982" t="s">
        <v>548</v>
      </c>
      <c r="D1982" t="s">
        <v>541</v>
      </c>
      <c r="E1982" s="52">
        <v>43504</v>
      </c>
      <c r="F1982" s="52">
        <v>43509</v>
      </c>
      <c r="G1982">
        <v>24.3</v>
      </c>
      <c r="H1982">
        <v>134.99</v>
      </c>
      <c r="I1982">
        <f>PivotTables3!$G1982*PivotTables3!$H1982</f>
        <v>3280.2570000000005</v>
      </c>
    </row>
    <row r="1983" spans="1:9" x14ac:dyDescent="0.2">
      <c r="A1983" t="s">
        <v>610</v>
      </c>
      <c r="B1983" t="s">
        <v>536</v>
      </c>
      <c r="C1983" t="s">
        <v>526</v>
      </c>
      <c r="D1983" t="s">
        <v>534</v>
      </c>
      <c r="E1983" s="52">
        <v>43718</v>
      </c>
      <c r="F1983" s="52">
        <v>43723</v>
      </c>
      <c r="G1983">
        <v>11.5</v>
      </c>
      <c r="H1983">
        <v>349</v>
      </c>
      <c r="I1983">
        <f>PivotTables3!$G1983*PivotTables3!$H1983</f>
        <v>4013.5</v>
      </c>
    </row>
    <row r="1984" spans="1:9" x14ac:dyDescent="0.2">
      <c r="A1984" t="s">
        <v>591</v>
      </c>
      <c r="B1984" t="s">
        <v>536</v>
      </c>
      <c r="C1984" t="s">
        <v>548</v>
      </c>
      <c r="D1984" t="s">
        <v>534</v>
      </c>
      <c r="E1984" s="52">
        <v>43800</v>
      </c>
      <c r="F1984" s="52">
        <v>43802</v>
      </c>
      <c r="G1984">
        <v>14.7</v>
      </c>
      <c r="H1984">
        <v>349</v>
      </c>
      <c r="I1984">
        <f>PivotTables3!$G1984*PivotTables3!$H1984</f>
        <v>5130.3</v>
      </c>
    </row>
    <row r="1985" spans="1:9" x14ac:dyDescent="0.2">
      <c r="A1985" t="s">
        <v>608</v>
      </c>
      <c r="B1985" t="s">
        <v>536</v>
      </c>
      <c r="C1985" t="s">
        <v>553</v>
      </c>
      <c r="D1985" t="s">
        <v>566</v>
      </c>
      <c r="E1985" s="52">
        <v>43812</v>
      </c>
      <c r="F1985" s="52">
        <v>43814</v>
      </c>
      <c r="G1985">
        <v>23.6</v>
      </c>
      <c r="H1985">
        <v>325</v>
      </c>
      <c r="I1985">
        <f>PivotTables3!$G1985*PivotTables3!$H1985</f>
        <v>7670.0000000000009</v>
      </c>
    </row>
    <row r="1986" spans="1:9" x14ac:dyDescent="0.2">
      <c r="A1986" t="s">
        <v>615</v>
      </c>
      <c r="B1986" t="s">
        <v>525</v>
      </c>
      <c r="C1986" t="s">
        <v>530</v>
      </c>
      <c r="D1986" t="s">
        <v>531</v>
      </c>
      <c r="E1986" s="52">
        <v>43637</v>
      </c>
      <c r="F1986" s="52">
        <v>43639</v>
      </c>
      <c r="G1986">
        <v>24.1</v>
      </c>
      <c r="H1986">
        <v>299</v>
      </c>
      <c r="I1986">
        <f>PivotTables3!$G1986*PivotTables3!$H1986</f>
        <v>7205.9000000000005</v>
      </c>
    </row>
    <row r="1987" spans="1:9" x14ac:dyDescent="0.2">
      <c r="A1987" t="s">
        <v>619</v>
      </c>
      <c r="B1987" t="s">
        <v>529</v>
      </c>
      <c r="C1987" t="s">
        <v>559</v>
      </c>
      <c r="D1987" t="s">
        <v>531</v>
      </c>
      <c r="E1987" s="52">
        <v>43686</v>
      </c>
      <c r="F1987" s="52">
        <v>43690</v>
      </c>
      <c r="G1987">
        <v>7.7</v>
      </c>
      <c r="H1987">
        <v>299</v>
      </c>
      <c r="I1987">
        <f>PivotTables3!$G1987*PivotTables3!$H1987</f>
        <v>2302.3000000000002</v>
      </c>
    </row>
    <row r="1988" spans="1:9" x14ac:dyDescent="0.2">
      <c r="A1988" t="s">
        <v>539</v>
      </c>
      <c r="B1988" t="s">
        <v>533</v>
      </c>
      <c r="C1988" t="s">
        <v>553</v>
      </c>
      <c r="D1988" t="s">
        <v>534</v>
      </c>
      <c r="E1988" s="52">
        <v>43503</v>
      </c>
      <c r="F1988" s="52">
        <v>43504</v>
      </c>
      <c r="G1988">
        <v>23.5</v>
      </c>
      <c r="H1988">
        <v>349</v>
      </c>
      <c r="I1988">
        <f>PivotTables3!$G1988*PivotTables3!$H1988</f>
        <v>8201.5</v>
      </c>
    </row>
    <row r="1989" spans="1:9" x14ac:dyDescent="0.2">
      <c r="A1989" t="s">
        <v>576</v>
      </c>
      <c r="B1989" t="s">
        <v>533</v>
      </c>
      <c r="C1989" t="s">
        <v>536</v>
      </c>
      <c r="D1989" t="s">
        <v>538</v>
      </c>
      <c r="E1989" s="52">
        <v>43554</v>
      </c>
      <c r="F1989" s="52">
        <v>43557</v>
      </c>
      <c r="G1989">
        <v>16.3</v>
      </c>
      <c r="H1989">
        <v>295.19</v>
      </c>
      <c r="I1989">
        <f>PivotTables3!$G1989*PivotTables3!$H1989</f>
        <v>4811.5969999999998</v>
      </c>
    </row>
    <row r="1990" spans="1:9" x14ac:dyDescent="0.2">
      <c r="A1990" t="s">
        <v>554</v>
      </c>
      <c r="B1990" t="s">
        <v>529</v>
      </c>
      <c r="C1990" t="s">
        <v>548</v>
      </c>
      <c r="D1990" t="s">
        <v>541</v>
      </c>
      <c r="E1990" s="52">
        <v>43503</v>
      </c>
      <c r="F1990" s="52">
        <v>43509</v>
      </c>
      <c r="G1990">
        <v>19.100000000000001</v>
      </c>
      <c r="H1990">
        <v>134.99</v>
      </c>
      <c r="I1990">
        <f>PivotTables3!$G1990*PivotTables3!$H1990</f>
        <v>2578.3090000000002</v>
      </c>
    </row>
    <row r="1991" spans="1:9" x14ac:dyDescent="0.2">
      <c r="A1991" t="s">
        <v>602</v>
      </c>
      <c r="B1991" t="s">
        <v>529</v>
      </c>
      <c r="C1991" t="s">
        <v>530</v>
      </c>
      <c r="D1991" t="s">
        <v>543</v>
      </c>
      <c r="E1991" s="52">
        <v>43805</v>
      </c>
      <c r="F1991" s="52">
        <v>43810</v>
      </c>
      <c r="G1991">
        <v>14.2</v>
      </c>
      <c r="H1991">
        <v>285.99</v>
      </c>
      <c r="I1991">
        <f>PivotTables3!$G1991*PivotTables3!$H1991</f>
        <v>4061.058</v>
      </c>
    </row>
    <row r="1992" spans="1:9" x14ac:dyDescent="0.2">
      <c r="A1992" t="s">
        <v>560</v>
      </c>
      <c r="B1992" t="s">
        <v>536</v>
      </c>
      <c r="C1992" t="s">
        <v>536</v>
      </c>
      <c r="D1992" t="s">
        <v>531</v>
      </c>
      <c r="E1992" s="52">
        <v>43719</v>
      </c>
      <c r="F1992" s="52">
        <v>43723</v>
      </c>
      <c r="G1992">
        <v>7.2</v>
      </c>
      <c r="H1992">
        <v>299</v>
      </c>
      <c r="I1992">
        <f>PivotTables3!$G1992*PivotTables3!$H1992</f>
        <v>2152.8000000000002</v>
      </c>
    </row>
    <row r="1993" spans="1:9" x14ac:dyDescent="0.2">
      <c r="A1993" t="s">
        <v>604</v>
      </c>
      <c r="B1993" t="s">
        <v>533</v>
      </c>
      <c r="C1993" t="s">
        <v>562</v>
      </c>
      <c r="D1993" t="s">
        <v>531</v>
      </c>
      <c r="E1993" s="52">
        <v>43780</v>
      </c>
      <c r="F1993" s="52">
        <v>43784</v>
      </c>
      <c r="G1993">
        <v>6.8</v>
      </c>
      <c r="H1993">
        <v>299</v>
      </c>
      <c r="I1993">
        <f>PivotTables3!$G1993*PivotTables3!$H1993</f>
        <v>2033.2</v>
      </c>
    </row>
    <row r="1994" spans="1:9" x14ac:dyDescent="0.2">
      <c r="A1994" t="s">
        <v>591</v>
      </c>
      <c r="B1994" t="s">
        <v>525</v>
      </c>
      <c r="C1994" t="s">
        <v>537</v>
      </c>
      <c r="D1994" t="s">
        <v>541</v>
      </c>
      <c r="E1994" s="52">
        <v>43627</v>
      </c>
      <c r="F1994" s="52">
        <v>43631</v>
      </c>
      <c r="G1994">
        <v>21.4</v>
      </c>
      <c r="H1994">
        <v>134.99</v>
      </c>
      <c r="I1994">
        <f>PivotTables3!$G1994*PivotTables3!$H1994</f>
        <v>2888.7860000000001</v>
      </c>
    </row>
    <row r="1995" spans="1:9" x14ac:dyDescent="0.2">
      <c r="A1995" t="s">
        <v>617</v>
      </c>
      <c r="B1995" t="s">
        <v>536</v>
      </c>
      <c r="C1995" t="s">
        <v>530</v>
      </c>
      <c r="D1995" t="s">
        <v>566</v>
      </c>
      <c r="E1995" s="52">
        <v>43538</v>
      </c>
      <c r="F1995" s="52">
        <v>43542</v>
      </c>
      <c r="G1995">
        <v>8.9</v>
      </c>
      <c r="H1995">
        <v>325</v>
      </c>
      <c r="I1995">
        <f>PivotTables3!$G1995*PivotTables3!$H1995</f>
        <v>2892.5</v>
      </c>
    </row>
    <row r="1996" spans="1:9" x14ac:dyDescent="0.2">
      <c r="A1996" t="s">
        <v>569</v>
      </c>
      <c r="B1996" t="s">
        <v>533</v>
      </c>
      <c r="C1996" t="s">
        <v>551</v>
      </c>
      <c r="D1996" t="s">
        <v>557</v>
      </c>
      <c r="E1996" s="52">
        <v>43606</v>
      </c>
      <c r="F1996" s="52">
        <v>43610</v>
      </c>
      <c r="G1996">
        <v>5.4</v>
      </c>
      <c r="H1996">
        <v>329.25</v>
      </c>
      <c r="I1996">
        <f>PivotTables3!$G1996*PivotTables3!$H1996</f>
        <v>1777.95</v>
      </c>
    </row>
    <row r="1997" spans="1:9" x14ac:dyDescent="0.2">
      <c r="A1997" t="s">
        <v>570</v>
      </c>
      <c r="B1997" t="s">
        <v>525</v>
      </c>
      <c r="C1997" t="s">
        <v>559</v>
      </c>
      <c r="D1997" t="s">
        <v>549</v>
      </c>
      <c r="E1997" s="52">
        <v>43684</v>
      </c>
      <c r="F1997" s="52">
        <v>43690</v>
      </c>
      <c r="G1997">
        <v>8.8000000000000007</v>
      </c>
      <c r="H1997">
        <v>154.94999999999999</v>
      </c>
      <c r="I1997">
        <f>PivotTables3!$G1997*PivotTables3!$H1997</f>
        <v>1363.56</v>
      </c>
    </row>
    <row r="1998" spans="1:9" x14ac:dyDescent="0.2">
      <c r="A1998" t="s">
        <v>555</v>
      </c>
      <c r="B1998" t="s">
        <v>533</v>
      </c>
      <c r="C1998" t="s">
        <v>551</v>
      </c>
      <c r="D1998" t="s">
        <v>543</v>
      </c>
      <c r="E1998" s="52">
        <v>43768</v>
      </c>
      <c r="F1998" s="52">
        <v>43772</v>
      </c>
      <c r="G1998">
        <v>21.6</v>
      </c>
      <c r="H1998">
        <v>285.99</v>
      </c>
      <c r="I1998">
        <f>PivotTables3!$G1998*PivotTables3!$H1998</f>
        <v>6177.3840000000009</v>
      </c>
    </row>
    <row r="1999" spans="1:9" x14ac:dyDescent="0.2">
      <c r="A1999" t="s">
        <v>578</v>
      </c>
      <c r="B1999" t="s">
        <v>536</v>
      </c>
      <c r="C1999" t="s">
        <v>537</v>
      </c>
      <c r="D1999" t="s">
        <v>534</v>
      </c>
      <c r="E1999" s="52">
        <v>43613</v>
      </c>
      <c r="F1999" s="52">
        <v>43619</v>
      </c>
      <c r="G1999">
        <v>5.6</v>
      </c>
      <c r="H1999">
        <v>349</v>
      </c>
      <c r="I1999">
        <f>PivotTables3!$G1999*PivotTables3!$H1999</f>
        <v>1954.3999999999999</v>
      </c>
    </row>
    <row r="2000" spans="1:9" x14ac:dyDescent="0.2">
      <c r="A2000" t="s">
        <v>575</v>
      </c>
      <c r="B2000" t="s">
        <v>533</v>
      </c>
      <c r="C2000" t="s">
        <v>553</v>
      </c>
      <c r="D2000" t="s">
        <v>543</v>
      </c>
      <c r="E2000" s="52">
        <v>43752</v>
      </c>
      <c r="F2000" s="52">
        <v>43754</v>
      </c>
      <c r="G2000">
        <v>19.399999999999999</v>
      </c>
      <c r="H2000">
        <v>285.99</v>
      </c>
      <c r="I2000">
        <f>PivotTables3!$G2000*PivotTables3!$H2000</f>
        <v>5548.2060000000001</v>
      </c>
    </row>
    <row r="2001" spans="1:9" x14ac:dyDescent="0.2">
      <c r="A2001" t="s">
        <v>607</v>
      </c>
      <c r="B2001" t="s">
        <v>536</v>
      </c>
      <c r="C2001" t="s">
        <v>537</v>
      </c>
      <c r="D2001" t="s">
        <v>543</v>
      </c>
      <c r="E2001" s="52">
        <v>43804</v>
      </c>
      <c r="F2001" s="52">
        <v>43804</v>
      </c>
      <c r="G2001">
        <v>19.8</v>
      </c>
      <c r="H2001">
        <v>285.99</v>
      </c>
      <c r="I2001">
        <f>PivotTables3!$G2001*PivotTables3!$H2001</f>
        <v>5662.6020000000008</v>
      </c>
    </row>
    <row r="2002" spans="1:9" x14ac:dyDescent="0.2">
      <c r="A2002" t="s">
        <v>532</v>
      </c>
      <c r="B2002" t="s">
        <v>525</v>
      </c>
      <c r="C2002" t="s">
        <v>559</v>
      </c>
      <c r="D2002" t="s">
        <v>531</v>
      </c>
      <c r="E2002" s="52">
        <v>43585</v>
      </c>
      <c r="F2002" s="52">
        <v>43591</v>
      </c>
      <c r="G2002">
        <v>23.4</v>
      </c>
      <c r="H2002">
        <v>299</v>
      </c>
      <c r="I2002">
        <f>PivotTables3!$G2002*PivotTables3!$H2002</f>
        <v>6996.5999999999995</v>
      </c>
    </row>
    <row r="2003" spans="1:9" x14ac:dyDescent="0.2">
      <c r="A2003" t="s">
        <v>602</v>
      </c>
      <c r="B2003" t="s">
        <v>525</v>
      </c>
      <c r="C2003" t="s">
        <v>551</v>
      </c>
      <c r="D2003" t="s">
        <v>549</v>
      </c>
      <c r="E2003" s="52">
        <v>43493</v>
      </c>
      <c r="F2003" s="52">
        <v>43498</v>
      </c>
      <c r="G2003">
        <v>10.3</v>
      </c>
      <c r="H2003">
        <v>154.94999999999999</v>
      </c>
      <c r="I2003">
        <f>PivotTables3!$G2003*PivotTables3!$H2003</f>
        <v>1595.9849999999999</v>
      </c>
    </row>
    <row r="2004" spans="1:9" x14ac:dyDescent="0.2">
      <c r="A2004" t="s">
        <v>610</v>
      </c>
      <c r="B2004" t="s">
        <v>525</v>
      </c>
      <c r="C2004" t="s">
        <v>526</v>
      </c>
      <c r="D2004" t="s">
        <v>527</v>
      </c>
      <c r="E2004" s="52">
        <v>43702</v>
      </c>
      <c r="F2004" s="52">
        <v>43704</v>
      </c>
      <c r="G2004">
        <v>20.8</v>
      </c>
      <c r="H2004">
        <v>99.99</v>
      </c>
      <c r="I2004">
        <f>PivotTables3!$G2004*PivotTables3!$H2004</f>
        <v>2079.7919999999999</v>
      </c>
    </row>
    <row r="2005" spans="1:9" x14ac:dyDescent="0.2">
      <c r="A2005" t="s">
        <v>619</v>
      </c>
      <c r="B2005" t="s">
        <v>525</v>
      </c>
      <c r="C2005" t="s">
        <v>530</v>
      </c>
      <c r="D2005" t="s">
        <v>543</v>
      </c>
      <c r="E2005" s="52">
        <v>43519</v>
      </c>
      <c r="F2005" s="52">
        <v>43519</v>
      </c>
      <c r="G2005">
        <v>12.1</v>
      </c>
      <c r="H2005">
        <v>285.99</v>
      </c>
      <c r="I2005">
        <f>PivotTables3!$G2005*PivotTables3!$H2005</f>
        <v>3460.4789999999998</v>
      </c>
    </row>
    <row r="2006" spans="1:9" x14ac:dyDescent="0.2">
      <c r="A2006" t="s">
        <v>578</v>
      </c>
      <c r="B2006" t="s">
        <v>540</v>
      </c>
      <c r="C2006" t="s">
        <v>536</v>
      </c>
      <c r="D2006" t="s">
        <v>534</v>
      </c>
      <c r="E2006" s="52">
        <v>43799</v>
      </c>
      <c r="F2006" s="52">
        <v>43803</v>
      </c>
      <c r="G2006">
        <v>6.2</v>
      </c>
      <c r="H2006">
        <v>349</v>
      </c>
      <c r="I2006">
        <f>PivotTables3!$G2006*PivotTables3!$H2006</f>
        <v>2163.8000000000002</v>
      </c>
    </row>
    <row r="2007" spans="1:9" x14ac:dyDescent="0.2">
      <c r="A2007" t="s">
        <v>535</v>
      </c>
      <c r="B2007" t="s">
        <v>536</v>
      </c>
      <c r="C2007" t="s">
        <v>530</v>
      </c>
      <c r="D2007" t="s">
        <v>543</v>
      </c>
      <c r="E2007" s="52">
        <v>43737</v>
      </c>
      <c r="F2007" s="52">
        <v>43740</v>
      </c>
      <c r="G2007">
        <v>24.4</v>
      </c>
      <c r="H2007">
        <v>285.99</v>
      </c>
      <c r="I2007">
        <f>PivotTables3!$G2007*PivotTables3!$H2007</f>
        <v>6978.1559999999999</v>
      </c>
    </row>
    <row r="2008" spans="1:9" x14ac:dyDescent="0.2">
      <c r="A2008" t="s">
        <v>590</v>
      </c>
      <c r="B2008" t="s">
        <v>533</v>
      </c>
      <c r="C2008" t="s">
        <v>551</v>
      </c>
      <c r="D2008" t="s">
        <v>543</v>
      </c>
      <c r="E2008" s="52">
        <v>43725</v>
      </c>
      <c r="F2008" s="52">
        <v>43725</v>
      </c>
      <c r="G2008">
        <v>16.2</v>
      </c>
      <c r="H2008">
        <v>285.99</v>
      </c>
      <c r="I2008">
        <f>PivotTables3!$G2008*PivotTables3!$H2008</f>
        <v>4633.0379999999996</v>
      </c>
    </row>
    <row r="2009" spans="1:9" x14ac:dyDescent="0.2">
      <c r="A2009" t="s">
        <v>596</v>
      </c>
      <c r="B2009" t="s">
        <v>529</v>
      </c>
      <c r="C2009" t="s">
        <v>551</v>
      </c>
      <c r="D2009" t="s">
        <v>531</v>
      </c>
      <c r="E2009" s="52">
        <v>43499</v>
      </c>
      <c r="F2009" s="52">
        <v>43499</v>
      </c>
      <c r="G2009">
        <v>21.6</v>
      </c>
      <c r="H2009">
        <v>299</v>
      </c>
      <c r="I2009">
        <f>PivotTables3!$G2009*PivotTables3!$H2009</f>
        <v>6458.4000000000005</v>
      </c>
    </row>
    <row r="2010" spans="1:9" x14ac:dyDescent="0.2">
      <c r="A2010" t="s">
        <v>558</v>
      </c>
      <c r="B2010" t="s">
        <v>540</v>
      </c>
      <c r="C2010" t="s">
        <v>551</v>
      </c>
      <c r="D2010" t="s">
        <v>534</v>
      </c>
      <c r="E2010" s="52">
        <v>43558</v>
      </c>
      <c r="F2010" s="52">
        <v>43561</v>
      </c>
      <c r="G2010">
        <v>22.4</v>
      </c>
      <c r="H2010">
        <v>349</v>
      </c>
      <c r="I2010">
        <f>PivotTables3!$G2010*PivotTables3!$H2010</f>
        <v>7817.5999999999995</v>
      </c>
    </row>
    <row r="2011" spans="1:9" x14ac:dyDescent="0.2">
      <c r="A2011" t="s">
        <v>622</v>
      </c>
      <c r="B2011" t="s">
        <v>533</v>
      </c>
      <c r="C2011" t="s">
        <v>530</v>
      </c>
      <c r="D2011" t="s">
        <v>538</v>
      </c>
      <c r="E2011" s="52">
        <v>43510</v>
      </c>
      <c r="F2011" s="52">
        <v>43513</v>
      </c>
      <c r="G2011">
        <v>8.6</v>
      </c>
      <c r="H2011">
        <v>295.19</v>
      </c>
      <c r="I2011">
        <f>PivotTables3!$G2011*PivotTables3!$H2011</f>
        <v>2538.634</v>
      </c>
    </row>
    <row r="2012" spans="1:9" x14ac:dyDescent="0.2">
      <c r="A2012" t="s">
        <v>607</v>
      </c>
      <c r="B2012" t="s">
        <v>536</v>
      </c>
      <c r="C2012" t="s">
        <v>553</v>
      </c>
      <c r="D2012" t="s">
        <v>538</v>
      </c>
      <c r="E2012" s="52">
        <v>43605</v>
      </c>
      <c r="F2012" s="52">
        <v>43605</v>
      </c>
      <c r="G2012">
        <v>19</v>
      </c>
      <c r="H2012">
        <v>295.19</v>
      </c>
      <c r="I2012">
        <f>PivotTables3!$G2012*PivotTables3!$H2012</f>
        <v>5608.61</v>
      </c>
    </row>
    <row r="2013" spans="1:9" x14ac:dyDescent="0.2">
      <c r="A2013" t="s">
        <v>610</v>
      </c>
      <c r="B2013" t="s">
        <v>525</v>
      </c>
      <c r="C2013" t="s">
        <v>530</v>
      </c>
      <c r="D2013" t="s">
        <v>534</v>
      </c>
      <c r="E2013" s="52">
        <v>43512</v>
      </c>
      <c r="F2013" s="52">
        <v>43512</v>
      </c>
      <c r="G2013">
        <v>5.8</v>
      </c>
      <c r="H2013">
        <v>349</v>
      </c>
      <c r="I2013">
        <f>PivotTables3!$G2013*PivotTables3!$H2013</f>
        <v>2024.2</v>
      </c>
    </row>
    <row r="2014" spans="1:9" x14ac:dyDescent="0.2">
      <c r="A2014" t="s">
        <v>603</v>
      </c>
      <c r="B2014" t="s">
        <v>525</v>
      </c>
      <c r="C2014" t="s">
        <v>562</v>
      </c>
      <c r="D2014" t="s">
        <v>541</v>
      </c>
      <c r="E2014" s="52">
        <v>43736</v>
      </c>
      <c r="F2014" s="52">
        <v>43736</v>
      </c>
      <c r="G2014">
        <v>17.100000000000001</v>
      </c>
      <c r="H2014">
        <v>134.99</v>
      </c>
      <c r="I2014">
        <f>PivotTables3!$G2014*PivotTables3!$H2014</f>
        <v>2308.3290000000002</v>
      </c>
    </row>
    <row r="2015" spans="1:9" x14ac:dyDescent="0.2">
      <c r="A2015" t="s">
        <v>545</v>
      </c>
      <c r="B2015" t="s">
        <v>536</v>
      </c>
      <c r="C2015" t="s">
        <v>559</v>
      </c>
      <c r="D2015" t="s">
        <v>557</v>
      </c>
      <c r="E2015" s="52">
        <v>43469</v>
      </c>
      <c r="F2015" s="52">
        <v>43473</v>
      </c>
      <c r="G2015">
        <v>8.1</v>
      </c>
      <c r="H2015">
        <v>329.25</v>
      </c>
      <c r="I2015">
        <f>PivotTables3!$G2015*PivotTables3!$H2015</f>
        <v>2666.9249999999997</v>
      </c>
    </row>
    <row r="2016" spans="1:9" x14ac:dyDescent="0.2">
      <c r="A2016" t="s">
        <v>599</v>
      </c>
      <c r="B2016" t="s">
        <v>533</v>
      </c>
      <c r="C2016" t="s">
        <v>536</v>
      </c>
      <c r="D2016" t="s">
        <v>538</v>
      </c>
      <c r="E2016" s="52">
        <v>43746</v>
      </c>
      <c r="F2016" s="52">
        <v>43752</v>
      </c>
      <c r="G2016">
        <v>24.6</v>
      </c>
      <c r="H2016">
        <v>295.19</v>
      </c>
      <c r="I2016">
        <f>PivotTables3!$G2016*PivotTables3!$H2016</f>
        <v>7261.674</v>
      </c>
    </row>
    <row r="2017" spans="1:9" x14ac:dyDescent="0.2">
      <c r="A2017" t="s">
        <v>603</v>
      </c>
      <c r="B2017" t="s">
        <v>536</v>
      </c>
      <c r="C2017" t="s">
        <v>553</v>
      </c>
      <c r="D2017" t="s">
        <v>566</v>
      </c>
      <c r="E2017" s="52">
        <v>43654</v>
      </c>
      <c r="F2017" s="52">
        <v>43657</v>
      </c>
      <c r="G2017">
        <v>13.7</v>
      </c>
      <c r="H2017">
        <v>325</v>
      </c>
      <c r="I2017">
        <f>PivotTables3!$G2017*PivotTables3!$H2017</f>
        <v>4452.5</v>
      </c>
    </row>
    <row r="2018" spans="1:9" x14ac:dyDescent="0.2">
      <c r="A2018" t="s">
        <v>569</v>
      </c>
      <c r="B2018" t="s">
        <v>533</v>
      </c>
      <c r="C2018" t="s">
        <v>562</v>
      </c>
      <c r="D2018" t="s">
        <v>538</v>
      </c>
      <c r="E2018" s="52">
        <v>43664</v>
      </c>
      <c r="F2018" s="52">
        <v>43665</v>
      </c>
      <c r="G2018">
        <v>21.4</v>
      </c>
      <c r="H2018">
        <v>295.19</v>
      </c>
      <c r="I2018">
        <f>PivotTables3!$G2018*PivotTables3!$H2018</f>
        <v>6317.0659999999998</v>
      </c>
    </row>
    <row r="2019" spans="1:9" x14ac:dyDescent="0.2">
      <c r="A2019" t="s">
        <v>577</v>
      </c>
      <c r="B2019" t="s">
        <v>525</v>
      </c>
      <c r="C2019" t="s">
        <v>551</v>
      </c>
      <c r="D2019" t="s">
        <v>534</v>
      </c>
      <c r="E2019" s="52">
        <v>43574</v>
      </c>
      <c r="F2019" s="52">
        <v>43578</v>
      </c>
      <c r="G2019">
        <v>5.8</v>
      </c>
      <c r="H2019">
        <v>349</v>
      </c>
      <c r="I2019">
        <f>PivotTables3!$G2019*PivotTables3!$H2019</f>
        <v>2024.2</v>
      </c>
    </row>
    <row r="2020" spans="1:9" x14ac:dyDescent="0.2">
      <c r="A2020" t="s">
        <v>600</v>
      </c>
      <c r="B2020" t="s">
        <v>536</v>
      </c>
      <c r="C2020" t="s">
        <v>537</v>
      </c>
      <c r="D2020" t="s">
        <v>527</v>
      </c>
      <c r="E2020" s="52">
        <v>43726</v>
      </c>
      <c r="F2020" s="52">
        <v>43730</v>
      </c>
      <c r="G2020">
        <v>13.9</v>
      </c>
      <c r="H2020">
        <v>99.99</v>
      </c>
      <c r="I2020">
        <f>PivotTables3!$G2020*PivotTables3!$H2020</f>
        <v>1389.8609999999999</v>
      </c>
    </row>
    <row r="2021" spans="1:9" x14ac:dyDescent="0.2">
      <c r="A2021" t="s">
        <v>602</v>
      </c>
      <c r="B2021" t="s">
        <v>536</v>
      </c>
      <c r="C2021" t="s">
        <v>553</v>
      </c>
      <c r="D2021" t="s">
        <v>549</v>
      </c>
      <c r="E2021" s="52">
        <v>43606</v>
      </c>
      <c r="F2021" s="52">
        <v>43608</v>
      </c>
      <c r="G2021">
        <v>20.2</v>
      </c>
      <c r="H2021">
        <v>154.94999999999999</v>
      </c>
      <c r="I2021">
        <f>PivotTables3!$G2021*PivotTables3!$H2021</f>
        <v>3129.99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3"/>
  <sheetViews>
    <sheetView workbookViewId="0"/>
  </sheetViews>
  <sheetFormatPr baseColWidth="10" defaultColWidth="8.83203125" defaultRowHeight="13" x14ac:dyDescent="0.15"/>
  <cols>
    <col min="1" max="1" width="12" bestFit="1" customWidth="1"/>
    <col min="2" max="2" width="11.33203125" bestFit="1" customWidth="1"/>
    <col min="3" max="3" width="14.33203125" bestFit="1" customWidth="1"/>
    <col min="4" max="4" width="18.5" bestFit="1" customWidth="1"/>
    <col min="5" max="5" width="4.5" bestFit="1" customWidth="1"/>
    <col min="6" max="6" width="12" bestFit="1" customWidth="1"/>
    <col min="7" max="7" width="17.6640625" bestFit="1" customWidth="1"/>
    <col min="8" max="8" width="12.33203125" bestFit="1" customWidth="1"/>
    <col min="9" max="9" width="10.5" bestFit="1" customWidth="1"/>
    <col min="10" max="10" width="10.1640625" bestFit="1" customWidth="1"/>
    <col min="11" max="11" width="29.5" bestFit="1" customWidth="1"/>
    <col min="12" max="12" width="20.6640625" customWidth="1"/>
    <col min="13" max="13" width="19.1640625" customWidth="1"/>
    <col min="15" max="15" width="16.6640625" bestFit="1" customWidth="1"/>
    <col min="16" max="16" width="16" customWidth="1"/>
  </cols>
  <sheetData>
    <row r="1" spans="1:16" ht="21" customHeight="1" x14ac:dyDescent="0.2">
      <c r="A1" s="68" t="s">
        <v>351</v>
      </c>
      <c r="B1" s="68" t="s">
        <v>134</v>
      </c>
      <c r="C1" s="68" t="s">
        <v>135</v>
      </c>
      <c r="D1" s="68" t="s">
        <v>353</v>
      </c>
      <c r="E1" s="68" t="s">
        <v>136</v>
      </c>
      <c r="F1" s="68" t="s">
        <v>3</v>
      </c>
      <c r="G1" s="68" t="s">
        <v>137</v>
      </c>
      <c r="H1" s="68" t="s">
        <v>4</v>
      </c>
      <c r="I1" s="68" t="s">
        <v>138</v>
      </c>
      <c r="J1" s="68" t="s">
        <v>139</v>
      </c>
      <c r="K1" s="68" t="s">
        <v>88</v>
      </c>
      <c r="L1" s="75" t="s">
        <v>649</v>
      </c>
      <c r="M1" s="75" t="s">
        <v>435</v>
      </c>
      <c r="O1" s="74" t="s">
        <v>507</v>
      </c>
    </row>
    <row r="2" spans="1:16" x14ac:dyDescent="0.15">
      <c r="A2" s="42">
        <v>1000</v>
      </c>
      <c r="B2" s="70"/>
      <c r="C2" s="42"/>
      <c r="D2" t="s">
        <v>497</v>
      </c>
      <c r="E2" s="42" t="s">
        <v>141</v>
      </c>
      <c r="F2" s="42" t="s">
        <v>15</v>
      </c>
      <c r="G2" s="42" t="s">
        <v>142</v>
      </c>
      <c r="H2" s="41">
        <v>120500</v>
      </c>
      <c r="I2" s="53">
        <v>36647</v>
      </c>
      <c r="J2" s="53">
        <v>18406</v>
      </c>
      <c r="K2" s="36" t="s">
        <v>506</v>
      </c>
      <c r="L2" s="36"/>
    </row>
    <row r="3" spans="1:16" x14ac:dyDescent="0.15">
      <c r="A3" s="42">
        <v>1001</v>
      </c>
      <c r="B3" s="70"/>
      <c r="C3" s="42"/>
      <c r="D3" t="s">
        <v>498</v>
      </c>
      <c r="E3" s="42" t="s">
        <v>141</v>
      </c>
      <c r="F3" s="42" t="s">
        <v>143</v>
      </c>
      <c r="G3" s="42" t="s">
        <v>144</v>
      </c>
      <c r="H3" s="41">
        <v>78900</v>
      </c>
      <c r="I3" s="53">
        <v>36636</v>
      </c>
      <c r="J3" s="53">
        <v>24042</v>
      </c>
      <c r="K3" s="36" t="s">
        <v>494</v>
      </c>
    </row>
    <row r="4" spans="1:16" ht="16" x14ac:dyDescent="0.2">
      <c r="A4" s="42">
        <v>1002</v>
      </c>
      <c r="B4" s="70"/>
      <c r="C4" s="42"/>
      <c r="D4" s="72" t="s">
        <v>495</v>
      </c>
      <c r="E4" s="42" t="s">
        <v>141</v>
      </c>
      <c r="F4" s="42" t="s">
        <v>15</v>
      </c>
      <c r="G4" s="42" t="s">
        <v>145</v>
      </c>
      <c r="H4" s="41">
        <v>66800</v>
      </c>
      <c r="I4" s="53">
        <v>36695</v>
      </c>
      <c r="J4" s="53">
        <v>20962</v>
      </c>
      <c r="K4" s="36" t="s">
        <v>628</v>
      </c>
      <c r="O4" s="73" t="s">
        <v>503</v>
      </c>
    </row>
    <row r="5" spans="1:16" x14ac:dyDescent="0.15">
      <c r="A5" s="42">
        <v>1003</v>
      </c>
      <c r="B5" s="70"/>
      <c r="C5" s="42"/>
      <c r="D5" s="94" t="s">
        <v>626</v>
      </c>
      <c r="E5" s="42" t="s">
        <v>148</v>
      </c>
      <c r="F5" s="42" t="s">
        <v>149</v>
      </c>
      <c r="G5" s="42" t="s">
        <v>150</v>
      </c>
      <c r="H5" s="41">
        <v>58500</v>
      </c>
      <c r="I5" s="53">
        <v>36901</v>
      </c>
      <c r="J5" s="53">
        <v>24562</v>
      </c>
      <c r="K5" s="36" t="s">
        <v>437</v>
      </c>
    </row>
    <row r="6" spans="1:16" x14ac:dyDescent="0.15">
      <c r="A6" s="42">
        <v>1004</v>
      </c>
      <c r="B6" s="70"/>
      <c r="C6" s="42"/>
      <c r="D6" t="s">
        <v>354</v>
      </c>
      <c r="E6" s="42" t="s">
        <v>141</v>
      </c>
      <c r="F6" s="42" t="s">
        <v>15</v>
      </c>
      <c r="G6" s="42" t="s">
        <v>153</v>
      </c>
      <c r="H6" s="41">
        <v>60400</v>
      </c>
      <c r="I6" s="53">
        <v>37003</v>
      </c>
      <c r="J6" s="53">
        <v>21548</v>
      </c>
      <c r="K6" s="36" t="s">
        <v>438</v>
      </c>
    </row>
    <row r="7" spans="1:16" x14ac:dyDescent="0.15">
      <c r="A7" s="42">
        <v>1005</v>
      </c>
      <c r="B7" s="70"/>
      <c r="C7" s="42"/>
      <c r="D7" t="s">
        <v>355</v>
      </c>
      <c r="E7" s="42" t="s">
        <v>141</v>
      </c>
      <c r="F7" s="42" t="s">
        <v>13</v>
      </c>
      <c r="G7" s="42" t="s">
        <v>156</v>
      </c>
      <c r="H7" s="41">
        <v>68300</v>
      </c>
      <c r="I7" s="53">
        <v>37027</v>
      </c>
      <c r="J7" s="53">
        <v>26003</v>
      </c>
      <c r="K7" s="36" t="s">
        <v>439</v>
      </c>
    </row>
    <row r="8" spans="1:16" x14ac:dyDescent="0.15">
      <c r="A8" s="42">
        <v>1006</v>
      </c>
      <c r="B8" s="70"/>
      <c r="C8" s="42"/>
      <c r="D8" t="s">
        <v>356</v>
      </c>
      <c r="E8" s="42" t="s">
        <v>141</v>
      </c>
      <c r="F8" s="42" t="s">
        <v>159</v>
      </c>
      <c r="G8" s="42" t="s">
        <v>160</v>
      </c>
      <c r="H8" s="41">
        <v>62100</v>
      </c>
      <c r="I8" s="53">
        <v>37039</v>
      </c>
      <c r="J8" s="53">
        <v>21284</v>
      </c>
      <c r="K8" s="36" t="s">
        <v>440</v>
      </c>
      <c r="O8" s="1" t="s">
        <v>504</v>
      </c>
      <c r="P8" s="1" t="s">
        <v>505</v>
      </c>
    </row>
    <row r="9" spans="1:16" x14ac:dyDescent="0.15">
      <c r="A9" s="42">
        <v>1007</v>
      </c>
      <c r="B9" s="70"/>
      <c r="C9" s="42"/>
      <c r="D9" t="s">
        <v>357</v>
      </c>
      <c r="E9" s="42" t="s">
        <v>141</v>
      </c>
      <c r="F9" s="42" t="s">
        <v>143</v>
      </c>
      <c r="G9" s="42" t="s">
        <v>144</v>
      </c>
      <c r="H9" s="41">
        <v>74900</v>
      </c>
      <c r="I9" s="53">
        <v>32904</v>
      </c>
      <c r="J9" s="53">
        <v>21160</v>
      </c>
      <c r="K9" s="36" t="s">
        <v>441</v>
      </c>
      <c r="O9" t="s">
        <v>499</v>
      </c>
    </row>
    <row r="10" spans="1:16" x14ac:dyDescent="0.15">
      <c r="A10" s="42">
        <v>1008</v>
      </c>
      <c r="B10" s="70"/>
      <c r="C10" s="42"/>
      <c r="D10" t="s">
        <v>358</v>
      </c>
      <c r="E10" s="42" t="s">
        <v>141</v>
      </c>
      <c r="F10" s="42" t="s">
        <v>15</v>
      </c>
      <c r="G10" s="42" t="s">
        <v>165</v>
      </c>
      <c r="H10" s="41">
        <v>61400</v>
      </c>
      <c r="I10" s="53">
        <v>33137</v>
      </c>
      <c r="J10" s="53">
        <v>19644</v>
      </c>
      <c r="K10" s="36" t="s">
        <v>442</v>
      </c>
      <c r="O10" t="s">
        <v>500</v>
      </c>
    </row>
    <row r="11" spans="1:16" x14ac:dyDescent="0.15">
      <c r="A11" s="42">
        <v>1009</v>
      </c>
      <c r="B11" s="70"/>
      <c r="C11" s="42"/>
      <c r="D11" t="s">
        <v>359</v>
      </c>
      <c r="E11" s="42" t="s">
        <v>141</v>
      </c>
      <c r="F11" s="42" t="s">
        <v>143</v>
      </c>
      <c r="G11" s="42" t="s">
        <v>168</v>
      </c>
      <c r="H11" s="41">
        <v>70000</v>
      </c>
      <c r="I11" s="53">
        <v>33301</v>
      </c>
      <c r="J11" s="53">
        <v>21177</v>
      </c>
      <c r="K11" s="36" t="s">
        <v>492</v>
      </c>
      <c r="O11" s="72" t="s">
        <v>495</v>
      </c>
    </row>
    <row r="12" spans="1:16" x14ac:dyDescent="0.15">
      <c r="A12" s="42">
        <v>1010</v>
      </c>
      <c r="B12" s="70"/>
      <c r="C12" s="42"/>
      <c r="D12" s="72" t="s">
        <v>625</v>
      </c>
      <c r="E12" s="42" t="s">
        <v>148</v>
      </c>
      <c r="F12" s="42" t="s">
        <v>159</v>
      </c>
      <c r="G12" s="42" t="s">
        <v>168</v>
      </c>
      <c r="H12" s="41">
        <v>49500</v>
      </c>
      <c r="I12" s="53">
        <v>33312</v>
      </c>
      <c r="J12" s="53">
        <v>20185</v>
      </c>
      <c r="K12" s="36" t="s">
        <v>443</v>
      </c>
      <c r="O12" s="72" t="s">
        <v>496</v>
      </c>
    </row>
    <row r="13" spans="1:16" x14ac:dyDescent="0.15">
      <c r="A13" s="42">
        <v>1011</v>
      </c>
      <c r="B13" s="70"/>
      <c r="C13" s="42"/>
      <c r="D13" t="s">
        <v>361</v>
      </c>
      <c r="E13" s="42" t="s">
        <v>141</v>
      </c>
      <c r="F13" s="42" t="s">
        <v>143</v>
      </c>
      <c r="G13" s="42" t="s">
        <v>168</v>
      </c>
      <c r="H13" s="41">
        <v>67900</v>
      </c>
      <c r="I13" s="53">
        <v>33328</v>
      </c>
      <c r="J13" s="53">
        <v>25691</v>
      </c>
      <c r="K13" s="71" t="s">
        <v>434</v>
      </c>
      <c r="O13" t="s">
        <v>354</v>
      </c>
    </row>
    <row r="14" spans="1:16" x14ac:dyDescent="0.15">
      <c r="A14" s="42">
        <v>1012</v>
      </c>
      <c r="B14" s="70"/>
      <c r="C14" s="42"/>
      <c r="D14" t="s">
        <v>362</v>
      </c>
      <c r="E14" s="42" t="s">
        <v>141</v>
      </c>
      <c r="F14" s="42" t="s">
        <v>143</v>
      </c>
      <c r="G14" s="42" t="s">
        <v>144</v>
      </c>
      <c r="H14" s="41">
        <v>71600</v>
      </c>
      <c r="I14" s="53">
        <v>33345</v>
      </c>
      <c r="J14" s="53">
        <v>21379</v>
      </c>
      <c r="K14" s="36" t="s">
        <v>491</v>
      </c>
      <c r="O14" t="s">
        <v>501</v>
      </c>
    </row>
    <row r="15" spans="1:16" x14ac:dyDescent="0.15">
      <c r="A15" s="42">
        <v>1013</v>
      </c>
      <c r="B15" s="70"/>
      <c r="C15" s="42"/>
      <c r="D15" t="s">
        <v>363</v>
      </c>
      <c r="E15" s="42" t="s">
        <v>141</v>
      </c>
      <c r="F15" s="42" t="s">
        <v>14</v>
      </c>
      <c r="G15" s="42" t="s">
        <v>176</v>
      </c>
      <c r="H15" s="41">
        <v>39500</v>
      </c>
      <c r="I15" s="53">
        <v>33383</v>
      </c>
      <c r="J15" s="53">
        <v>23570</v>
      </c>
      <c r="K15" s="36" t="s">
        <v>629</v>
      </c>
      <c r="O15" t="s">
        <v>356</v>
      </c>
    </row>
    <row r="16" spans="1:16" x14ac:dyDescent="0.15">
      <c r="A16" s="42">
        <v>1014</v>
      </c>
      <c r="B16" s="70"/>
      <c r="C16" s="42"/>
      <c r="D16" t="s">
        <v>364</v>
      </c>
      <c r="E16" s="42" t="s">
        <v>148</v>
      </c>
      <c r="F16" s="42" t="s">
        <v>159</v>
      </c>
      <c r="G16" s="42" t="s">
        <v>179</v>
      </c>
      <c r="H16" s="41">
        <v>35900</v>
      </c>
      <c r="I16" s="53">
        <v>33409</v>
      </c>
      <c r="J16" s="53">
        <v>25944</v>
      </c>
      <c r="K16" s="36" t="s">
        <v>444</v>
      </c>
      <c r="O16" t="s">
        <v>502</v>
      </c>
    </row>
    <row r="17" spans="1:15" x14ac:dyDescent="0.15">
      <c r="A17" s="42">
        <v>1015</v>
      </c>
      <c r="B17" s="70"/>
      <c r="C17" s="42"/>
      <c r="D17" t="s">
        <v>365</v>
      </c>
      <c r="E17" s="42" t="s">
        <v>148</v>
      </c>
      <c r="F17" s="42" t="s">
        <v>13</v>
      </c>
      <c r="G17" s="42" t="s">
        <v>156</v>
      </c>
      <c r="H17" s="41">
        <v>50000</v>
      </c>
      <c r="I17" s="53">
        <v>33501</v>
      </c>
      <c r="J17" s="53">
        <v>23188</v>
      </c>
      <c r="K17" s="36" t="s">
        <v>445</v>
      </c>
      <c r="O17" t="s">
        <v>358</v>
      </c>
    </row>
    <row r="18" spans="1:15" x14ac:dyDescent="0.15">
      <c r="A18" s="42">
        <v>1016</v>
      </c>
      <c r="B18" s="70"/>
      <c r="C18" s="42"/>
      <c r="D18" t="s">
        <v>366</v>
      </c>
      <c r="E18" s="42" t="s">
        <v>141</v>
      </c>
      <c r="F18" s="42" t="s">
        <v>143</v>
      </c>
      <c r="G18" s="42" t="s">
        <v>184</v>
      </c>
      <c r="H18" s="41">
        <v>54000</v>
      </c>
      <c r="I18" s="53">
        <v>33562</v>
      </c>
      <c r="J18" s="53">
        <v>20895</v>
      </c>
      <c r="K18" s="36" t="s">
        <v>630</v>
      </c>
      <c r="O18" t="s">
        <v>359</v>
      </c>
    </row>
    <row r="19" spans="1:15" x14ac:dyDescent="0.15">
      <c r="A19" s="42">
        <v>1017</v>
      </c>
      <c r="B19" s="70"/>
      <c r="C19" s="42"/>
      <c r="D19" t="s">
        <v>367</v>
      </c>
      <c r="E19" s="42" t="s">
        <v>148</v>
      </c>
      <c r="F19" s="42" t="s">
        <v>14</v>
      </c>
      <c r="G19" s="42" t="s">
        <v>176</v>
      </c>
      <c r="H19" s="41">
        <v>79400</v>
      </c>
      <c r="I19" s="53">
        <v>33564</v>
      </c>
      <c r="J19" s="53">
        <v>27555</v>
      </c>
      <c r="K19" s="36" t="s">
        <v>631</v>
      </c>
      <c r="O19" t="s">
        <v>360</v>
      </c>
    </row>
    <row r="20" spans="1:15" x14ac:dyDescent="0.15">
      <c r="A20" s="42">
        <v>1018</v>
      </c>
      <c r="B20" s="70"/>
      <c r="C20" s="42"/>
      <c r="D20" t="s">
        <v>368</v>
      </c>
      <c r="E20" s="42" t="s">
        <v>148</v>
      </c>
      <c r="F20" s="42" t="s">
        <v>143</v>
      </c>
      <c r="G20" s="42" t="s">
        <v>189</v>
      </c>
      <c r="H20" s="41">
        <v>65600</v>
      </c>
      <c r="I20" s="53">
        <v>33617</v>
      </c>
      <c r="J20" s="53">
        <v>19513</v>
      </c>
      <c r="K20" s="36" t="s">
        <v>446</v>
      </c>
    </row>
    <row r="21" spans="1:15" x14ac:dyDescent="0.15">
      <c r="A21" s="42">
        <v>1019</v>
      </c>
      <c r="B21" s="70"/>
      <c r="C21" s="42"/>
      <c r="D21" t="s">
        <v>623</v>
      </c>
      <c r="E21" s="42" t="s">
        <v>141</v>
      </c>
      <c r="F21" s="42" t="s">
        <v>143</v>
      </c>
      <c r="G21" s="42" t="s">
        <v>192</v>
      </c>
      <c r="H21" s="41">
        <v>75500</v>
      </c>
      <c r="I21" s="53">
        <v>33655</v>
      </c>
      <c r="J21" s="53">
        <v>22193</v>
      </c>
      <c r="K21" s="36" t="s">
        <v>447</v>
      </c>
    </row>
    <row r="22" spans="1:15" x14ac:dyDescent="0.15">
      <c r="A22" s="42">
        <v>1020</v>
      </c>
      <c r="B22" s="70"/>
      <c r="C22" s="42"/>
      <c r="D22" t="s">
        <v>369</v>
      </c>
      <c r="E22" s="42" t="s">
        <v>148</v>
      </c>
      <c r="F22" s="42" t="s">
        <v>159</v>
      </c>
      <c r="G22" s="42" t="s">
        <v>179</v>
      </c>
      <c r="H22" s="41">
        <v>78300</v>
      </c>
      <c r="I22" s="53">
        <v>33759</v>
      </c>
      <c r="J22" s="53">
        <v>25564</v>
      </c>
      <c r="K22" s="71" t="s">
        <v>490</v>
      </c>
    </row>
    <row r="23" spans="1:15" x14ac:dyDescent="0.15">
      <c r="A23" s="42">
        <v>1021</v>
      </c>
      <c r="B23" s="70"/>
      <c r="C23" s="42"/>
      <c r="D23" t="s">
        <v>370</v>
      </c>
      <c r="E23" s="42" t="s">
        <v>141</v>
      </c>
      <c r="F23" s="42" t="s">
        <v>149</v>
      </c>
      <c r="G23" s="42" t="s">
        <v>197</v>
      </c>
      <c r="H23" s="41">
        <v>40400</v>
      </c>
      <c r="I23" s="53">
        <v>33763</v>
      </c>
      <c r="J23" s="53">
        <v>24195</v>
      </c>
      <c r="K23" s="36" t="s">
        <v>448</v>
      </c>
    </row>
    <row r="24" spans="1:15" x14ac:dyDescent="0.15">
      <c r="A24" s="42">
        <v>1022</v>
      </c>
      <c r="B24" s="70"/>
      <c r="C24" s="42"/>
      <c r="D24" s="72" t="s">
        <v>624</v>
      </c>
      <c r="E24" s="42" t="s">
        <v>148</v>
      </c>
      <c r="F24" s="42" t="s">
        <v>13</v>
      </c>
      <c r="G24" s="42" t="s">
        <v>200</v>
      </c>
      <c r="H24" s="41">
        <v>55900</v>
      </c>
      <c r="I24" s="53">
        <v>33764</v>
      </c>
      <c r="J24" s="53">
        <v>28923</v>
      </c>
      <c r="K24" s="36" t="s">
        <v>449</v>
      </c>
    </row>
    <row r="25" spans="1:15" x14ac:dyDescent="0.15">
      <c r="A25" s="42">
        <v>1023</v>
      </c>
      <c r="B25" s="70"/>
      <c r="C25" s="42"/>
      <c r="D25" t="s">
        <v>371</v>
      </c>
      <c r="E25" s="42" t="s">
        <v>141</v>
      </c>
      <c r="F25" s="42" t="s">
        <v>143</v>
      </c>
      <c r="G25" s="42" t="s">
        <v>203</v>
      </c>
      <c r="H25" s="41">
        <v>68100</v>
      </c>
      <c r="I25" s="53">
        <v>33904</v>
      </c>
      <c r="J25" s="53">
        <v>24232</v>
      </c>
      <c r="K25" s="36" t="s">
        <v>632</v>
      </c>
    </row>
    <row r="26" spans="1:15" x14ac:dyDescent="0.15">
      <c r="A26" s="42">
        <v>1024</v>
      </c>
      <c r="B26" s="70"/>
      <c r="C26" s="42"/>
      <c r="D26" t="s">
        <v>372</v>
      </c>
      <c r="E26" s="42" t="s">
        <v>141</v>
      </c>
      <c r="F26" s="42" t="s">
        <v>13</v>
      </c>
      <c r="G26" s="42" t="s">
        <v>156</v>
      </c>
      <c r="H26" s="41">
        <v>55300</v>
      </c>
      <c r="I26" s="53">
        <v>33941</v>
      </c>
      <c r="J26" s="53">
        <v>20657</v>
      </c>
      <c r="K26" s="36" t="s">
        <v>633</v>
      </c>
    </row>
    <row r="27" spans="1:15" x14ac:dyDescent="0.15">
      <c r="A27" s="42">
        <v>1025</v>
      </c>
      <c r="B27" s="70"/>
      <c r="C27" s="42"/>
      <c r="D27" t="s">
        <v>373</v>
      </c>
      <c r="E27" s="42" t="s">
        <v>141</v>
      </c>
      <c r="F27" s="42" t="s">
        <v>14</v>
      </c>
      <c r="G27" s="42" t="s">
        <v>176</v>
      </c>
      <c r="H27" s="41">
        <v>80200</v>
      </c>
      <c r="I27" s="53">
        <v>33980</v>
      </c>
      <c r="J27" s="53">
        <v>24780</v>
      </c>
      <c r="K27" s="71" t="s">
        <v>493</v>
      </c>
    </row>
    <row r="28" spans="1:15" x14ac:dyDescent="0.15">
      <c r="A28" s="42">
        <v>1026</v>
      </c>
      <c r="B28" s="70"/>
      <c r="C28" s="42"/>
      <c r="D28" s="72" t="s">
        <v>627</v>
      </c>
      <c r="E28" s="42" t="s">
        <v>148</v>
      </c>
      <c r="F28" s="42" t="s">
        <v>13</v>
      </c>
      <c r="G28" s="42" t="s">
        <v>200</v>
      </c>
      <c r="H28" s="41">
        <v>50100</v>
      </c>
      <c r="I28" s="53">
        <v>34282</v>
      </c>
      <c r="J28" s="53">
        <v>19481</v>
      </c>
      <c r="K28" s="36" t="s">
        <v>450</v>
      </c>
    </row>
    <row r="29" spans="1:15" x14ac:dyDescent="0.15">
      <c r="A29" s="42">
        <v>1027</v>
      </c>
      <c r="B29" s="70"/>
      <c r="C29" s="42"/>
      <c r="D29" t="s">
        <v>374</v>
      </c>
      <c r="E29" s="42" t="s">
        <v>141</v>
      </c>
      <c r="F29" s="42" t="s">
        <v>15</v>
      </c>
      <c r="G29" s="42" t="s">
        <v>153</v>
      </c>
      <c r="H29" s="41">
        <v>59000</v>
      </c>
      <c r="I29" s="53">
        <v>34302</v>
      </c>
      <c r="J29" s="53">
        <v>20105</v>
      </c>
      <c r="K29" s="36" t="s">
        <v>634</v>
      </c>
    </row>
    <row r="30" spans="1:15" x14ac:dyDescent="0.15">
      <c r="A30" s="42">
        <v>1028</v>
      </c>
      <c r="B30" s="70"/>
      <c r="C30" s="42"/>
      <c r="D30" t="s">
        <v>375</v>
      </c>
      <c r="E30" s="42" t="s">
        <v>148</v>
      </c>
      <c r="F30" s="42" t="s">
        <v>14</v>
      </c>
      <c r="G30" s="42" t="s">
        <v>176</v>
      </c>
      <c r="H30" s="41">
        <v>41400</v>
      </c>
      <c r="I30" s="53">
        <v>34368</v>
      </c>
      <c r="J30" s="53">
        <v>26208</v>
      </c>
      <c r="K30" s="36" t="s">
        <v>451</v>
      </c>
    </row>
    <row r="31" spans="1:15" x14ac:dyDescent="0.15">
      <c r="A31" s="42">
        <v>1029</v>
      </c>
      <c r="B31" s="70"/>
      <c r="C31" s="42"/>
      <c r="D31" t="s">
        <v>376</v>
      </c>
      <c r="E31" s="42" t="s">
        <v>148</v>
      </c>
      <c r="F31" s="42" t="s">
        <v>143</v>
      </c>
      <c r="G31" s="42" t="s">
        <v>192</v>
      </c>
      <c r="H31" s="41">
        <v>70500</v>
      </c>
      <c r="I31" s="53">
        <v>34471</v>
      </c>
      <c r="J31" s="53">
        <v>24562</v>
      </c>
      <c r="K31" s="36" t="s">
        <v>436</v>
      </c>
    </row>
    <row r="32" spans="1:15" x14ac:dyDescent="0.15">
      <c r="A32" s="42">
        <v>1030</v>
      </c>
      <c r="B32" s="42"/>
      <c r="C32" s="42"/>
      <c r="D32" s="72"/>
      <c r="E32" s="42" t="s">
        <v>148</v>
      </c>
      <c r="F32" s="42" t="s">
        <v>15</v>
      </c>
      <c r="G32" s="42" t="s">
        <v>145</v>
      </c>
      <c r="H32" s="41">
        <v>47800</v>
      </c>
      <c r="I32" s="53">
        <v>34522</v>
      </c>
      <c r="J32" s="53">
        <v>23377</v>
      </c>
      <c r="K32" s="36" t="s">
        <v>452</v>
      </c>
    </row>
    <row r="33" spans="1:11" x14ac:dyDescent="0.15">
      <c r="A33" s="42">
        <v>1031</v>
      </c>
      <c r="B33" s="70"/>
      <c r="C33" s="42"/>
      <c r="D33" t="s">
        <v>377</v>
      </c>
      <c r="E33" s="42" t="s">
        <v>141</v>
      </c>
      <c r="F33" s="42" t="s">
        <v>159</v>
      </c>
      <c r="G33" s="42" t="s">
        <v>160</v>
      </c>
      <c r="H33" s="41">
        <v>45400</v>
      </c>
      <c r="I33" s="53">
        <v>34540</v>
      </c>
      <c r="J33" s="53">
        <v>22487</v>
      </c>
      <c r="K33" s="36" t="s">
        <v>453</v>
      </c>
    </row>
    <row r="34" spans="1:11" x14ac:dyDescent="0.15">
      <c r="A34" s="42">
        <v>1032</v>
      </c>
      <c r="B34" s="70"/>
      <c r="C34" s="42"/>
      <c r="D34" t="s">
        <v>378</v>
      </c>
      <c r="E34" s="42" t="s">
        <v>148</v>
      </c>
      <c r="F34" s="42" t="s">
        <v>15</v>
      </c>
      <c r="G34" s="42" t="s">
        <v>145</v>
      </c>
      <c r="H34" s="41">
        <v>78600</v>
      </c>
      <c r="I34" s="53">
        <v>34638</v>
      </c>
      <c r="J34" s="53">
        <v>29160</v>
      </c>
      <c r="K34" s="36" t="s">
        <v>454</v>
      </c>
    </row>
    <row r="35" spans="1:11" x14ac:dyDescent="0.15">
      <c r="A35" s="42">
        <v>1033</v>
      </c>
      <c r="B35" s="70"/>
      <c r="C35" s="42"/>
      <c r="D35" t="s">
        <v>379</v>
      </c>
      <c r="E35" s="42" t="s">
        <v>148</v>
      </c>
      <c r="F35" s="42" t="s">
        <v>159</v>
      </c>
      <c r="G35" s="42" t="s">
        <v>160</v>
      </c>
      <c r="H35" s="41">
        <v>50000</v>
      </c>
      <c r="I35" s="53">
        <v>34789</v>
      </c>
      <c r="J35" s="53">
        <v>24717</v>
      </c>
      <c r="K35" s="36" t="s">
        <v>455</v>
      </c>
    </row>
    <row r="36" spans="1:11" x14ac:dyDescent="0.15">
      <c r="A36" s="42">
        <v>1034</v>
      </c>
      <c r="B36" s="70"/>
      <c r="C36" s="42"/>
      <c r="D36" t="s">
        <v>380</v>
      </c>
      <c r="E36" s="42" t="s">
        <v>148</v>
      </c>
      <c r="F36" s="42" t="s">
        <v>143</v>
      </c>
      <c r="G36" s="42" t="s">
        <v>189</v>
      </c>
      <c r="H36" s="41">
        <v>46700</v>
      </c>
      <c r="I36" s="53">
        <v>34827</v>
      </c>
      <c r="J36" s="53">
        <v>19464</v>
      </c>
      <c r="K36" s="36" t="s">
        <v>456</v>
      </c>
    </row>
    <row r="37" spans="1:11" x14ac:dyDescent="0.15">
      <c r="A37" s="42">
        <v>1035</v>
      </c>
      <c r="B37" s="70"/>
      <c r="C37" s="42"/>
      <c r="D37" t="s">
        <v>381</v>
      </c>
      <c r="E37" s="42" t="s">
        <v>141</v>
      </c>
      <c r="F37" s="42" t="s">
        <v>149</v>
      </c>
      <c r="G37" s="42" t="s">
        <v>150</v>
      </c>
      <c r="H37" s="41">
        <v>60300</v>
      </c>
      <c r="I37" s="53">
        <v>34870</v>
      </c>
      <c r="J37" s="53">
        <v>23277</v>
      </c>
      <c r="K37" s="36" t="s">
        <v>457</v>
      </c>
    </row>
    <row r="38" spans="1:11" x14ac:dyDescent="0.15">
      <c r="A38" s="42">
        <v>1036</v>
      </c>
      <c r="B38" s="70"/>
      <c r="C38" s="42"/>
      <c r="D38" t="s">
        <v>382</v>
      </c>
      <c r="E38" s="42" t="s">
        <v>148</v>
      </c>
      <c r="F38" s="42" t="s">
        <v>14</v>
      </c>
      <c r="G38" s="42" t="s">
        <v>168</v>
      </c>
      <c r="H38" s="41">
        <v>44900</v>
      </c>
      <c r="I38" s="53">
        <v>34933</v>
      </c>
      <c r="J38" s="53">
        <v>26238</v>
      </c>
      <c r="K38" s="36" t="s">
        <v>458</v>
      </c>
    </row>
    <row r="39" spans="1:11" x14ac:dyDescent="0.15">
      <c r="A39" s="42">
        <v>1037</v>
      </c>
      <c r="B39" s="70"/>
      <c r="C39" s="42"/>
      <c r="D39" t="s">
        <v>383</v>
      </c>
      <c r="E39" s="42" t="s">
        <v>141</v>
      </c>
      <c r="F39" s="42" t="s">
        <v>13</v>
      </c>
      <c r="G39" s="42" t="s">
        <v>156</v>
      </c>
      <c r="H39" s="41">
        <v>50500</v>
      </c>
      <c r="I39" s="53">
        <v>35012</v>
      </c>
      <c r="J39" s="53">
        <v>25007</v>
      </c>
      <c r="K39" s="71" t="s">
        <v>459</v>
      </c>
    </row>
    <row r="40" spans="1:11" x14ac:dyDescent="0.15">
      <c r="A40" s="42">
        <v>1038</v>
      </c>
      <c r="B40" s="70"/>
      <c r="C40" s="42"/>
      <c r="D40" t="s">
        <v>384</v>
      </c>
      <c r="E40" s="42" t="s">
        <v>148</v>
      </c>
      <c r="F40" s="42" t="s">
        <v>149</v>
      </c>
      <c r="G40" s="42" t="s">
        <v>197</v>
      </c>
      <c r="H40" s="41">
        <v>62000</v>
      </c>
      <c r="I40" s="53">
        <v>35096</v>
      </c>
      <c r="J40" s="53">
        <v>22294</v>
      </c>
      <c r="K40" s="36" t="s">
        <v>635</v>
      </c>
    </row>
    <row r="41" spans="1:11" x14ac:dyDescent="0.15">
      <c r="A41" s="42">
        <v>1039</v>
      </c>
      <c r="B41" s="70"/>
      <c r="C41" s="42"/>
      <c r="D41" t="s">
        <v>385</v>
      </c>
      <c r="E41" s="42" t="s">
        <v>148</v>
      </c>
      <c r="F41" s="42" t="s">
        <v>13</v>
      </c>
      <c r="G41" s="42" t="s">
        <v>168</v>
      </c>
      <c r="H41" s="41">
        <v>66300</v>
      </c>
      <c r="I41" s="53">
        <v>35142</v>
      </c>
      <c r="J41" s="53">
        <v>27371</v>
      </c>
      <c r="K41" s="36" t="s">
        <v>460</v>
      </c>
    </row>
    <row r="42" spans="1:11" x14ac:dyDescent="0.15">
      <c r="A42" s="42">
        <v>1040</v>
      </c>
      <c r="B42" s="70"/>
      <c r="C42" s="42"/>
      <c r="D42" t="s">
        <v>386</v>
      </c>
      <c r="E42" s="42" t="s">
        <v>141</v>
      </c>
      <c r="F42" s="42" t="s">
        <v>143</v>
      </c>
      <c r="G42" s="42" t="s">
        <v>203</v>
      </c>
      <c r="H42" s="41">
        <v>78400</v>
      </c>
      <c r="I42" s="53">
        <v>35412</v>
      </c>
      <c r="J42" s="53">
        <v>26663</v>
      </c>
      <c r="K42" s="36" t="s">
        <v>461</v>
      </c>
    </row>
    <row r="43" spans="1:11" x14ac:dyDescent="0.15">
      <c r="A43" s="42">
        <v>1041</v>
      </c>
      <c r="B43" s="70"/>
      <c r="C43" s="42"/>
      <c r="D43" t="s">
        <v>387</v>
      </c>
      <c r="E43" s="42" t="s">
        <v>141</v>
      </c>
      <c r="F43" s="42" t="s">
        <v>13</v>
      </c>
      <c r="G43" s="42" t="s">
        <v>200</v>
      </c>
      <c r="H43" s="41">
        <v>58000</v>
      </c>
      <c r="I43" s="53">
        <v>35672</v>
      </c>
      <c r="J43" s="53">
        <v>24482</v>
      </c>
      <c r="K43" s="36" t="s">
        <v>636</v>
      </c>
    </row>
    <row r="44" spans="1:11" x14ac:dyDescent="0.15">
      <c r="A44" s="42">
        <v>1042</v>
      </c>
      <c r="B44" s="70"/>
      <c r="C44" s="42"/>
      <c r="D44" t="s">
        <v>388</v>
      </c>
      <c r="E44" s="42" t="s">
        <v>141</v>
      </c>
      <c r="F44" s="42" t="s">
        <v>15</v>
      </c>
      <c r="G44" s="42" t="s">
        <v>184</v>
      </c>
      <c r="H44" s="41">
        <v>80600</v>
      </c>
      <c r="I44" s="53">
        <v>35688</v>
      </c>
      <c r="J44" s="53">
        <v>27618</v>
      </c>
      <c r="K44" s="71" t="s">
        <v>637</v>
      </c>
    </row>
    <row r="45" spans="1:11" x14ac:dyDescent="0.15">
      <c r="A45" s="42">
        <v>1043</v>
      </c>
      <c r="B45" s="70"/>
      <c r="C45" s="42"/>
      <c r="D45" t="s">
        <v>389</v>
      </c>
      <c r="E45" s="42" t="s">
        <v>148</v>
      </c>
      <c r="F45" s="42" t="s">
        <v>13</v>
      </c>
      <c r="G45" s="42" t="s">
        <v>184</v>
      </c>
      <c r="H45" s="41">
        <v>78900</v>
      </c>
      <c r="I45" s="53">
        <v>35764</v>
      </c>
      <c r="J45" s="53">
        <v>26044</v>
      </c>
      <c r="K45" s="36" t="s">
        <v>462</v>
      </c>
    </row>
    <row r="46" spans="1:11" x14ac:dyDescent="0.15">
      <c r="A46" s="42">
        <v>1044</v>
      </c>
      <c r="B46" s="70"/>
      <c r="C46" s="42"/>
      <c r="D46" t="s">
        <v>390</v>
      </c>
      <c r="E46" s="42" t="s">
        <v>141</v>
      </c>
      <c r="F46" s="42" t="s">
        <v>13</v>
      </c>
      <c r="G46" s="42" t="s">
        <v>156</v>
      </c>
      <c r="H46" s="41">
        <v>63000</v>
      </c>
      <c r="I46" s="53">
        <v>35886</v>
      </c>
      <c r="J46" s="53">
        <v>23042</v>
      </c>
      <c r="K46" s="36" t="s">
        <v>463</v>
      </c>
    </row>
    <row r="47" spans="1:11" x14ac:dyDescent="0.15">
      <c r="A47" s="42">
        <v>1045</v>
      </c>
      <c r="B47" s="70"/>
      <c r="C47" s="42"/>
      <c r="D47" t="s">
        <v>391</v>
      </c>
      <c r="E47" s="42" t="s">
        <v>141</v>
      </c>
      <c r="F47" s="42" t="s">
        <v>143</v>
      </c>
      <c r="G47" s="42" t="s">
        <v>192</v>
      </c>
      <c r="H47" s="41">
        <v>80700</v>
      </c>
      <c r="I47" s="53">
        <v>36030</v>
      </c>
      <c r="J47" s="53">
        <v>28583</v>
      </c>
      <c r="K47" s="36" t="s">
        <v>638</v>
      </c>
    </row>
    <row r="48" spans="1:11" x14ac:dyDescent="0.15">
      <c r="A48" s="42">
        <v>1046</v>
      </c>
      <c r="B48" s="70"/>
      <c r="C48" s="42"/>
      <c r="D48" t="s">
        <v>392</v>
      </c>
      <c r="E48" s="42" t="s">
        <v>148</v>
      </c>
      <c r="F48" s="42" t="s">
        <v>149</v>
      </c>
      <c r="G48" s="42" t="s">
        <v>197</v>
      </c>
      <c r="H48" s="41">
        <v>37100</v>
      </c>
      <c r="I48" s="53">
        <v>36142</v>
      </c>
      <c r="J48" s="53">
        <v>19362</v>
      </c>
      <c r="K48" s="36" t="s">
        <v>464</v>
      </c>
    </row>
    <row r="49" spans="1:11" x14ac:dyDescent="0.15">
      <c r="A49" s="42">
        <v>1047</v>
      </c>
      <c r="B49" s="70"/>
      <c r="C49" s="42"/>
      <c r="D49" t="s">
        <v>393</v>
      </c>
      <c r="E49" s="42" t="s">
        <v>141</v>
      </c>
      <c r="F49" s="42" t="s">
        <v>143</v>
      </c>
      <c r="G49" s="42" t="s">
        <v>144</v>
      </c>
      <c r="H49" s="41">
        <v>59200</v>
      </c>
      <c r="I49" s="53">
        <v>36245</v>
      </c>
      <c r="J49" s="53">
        <v>24525</v>
      </c>
      <c r="K49" s="36" t="s">
        <v>465</v>
      </c>
    </row>
    <row r="50" spans="1:11" x14ac:dyDescent="0.15">
      <c r="A50" s="42">
        <v>1048</v>
      </c>
      <c r="B50" s="70"/>
      <c r="C50" s="42"/>
      <c r="D50" t="s">
        <v>394</v>
      </c>
      <c r="E50" s="42" t="s">
        <v>148</v>
      </c>
      <c r="F50" s="42" t="s">
        <v>159</v>
      </c>
      <c r="G50" s="42" t="s">
        <v>160</v>
      </c>
      <c r="H50" s="41">
        <v>70400</v>
      </c>
      <c r="I50" s="53">
        <v>36371</v>
      </c>
      <c r="J50" s="53">
        <v>24985</v>
      </c>
      <c r="K50" s="36" t="s">
        <v>639</v>
      </c>
    </row>
    <row r="51" spans="1:11" x14ac:dyDescent="0.15">
      <c r="A51" s="42">
        <v>1049</v>
      </c>
      <c r="B51" s="70"/>
      <c r="C51" s="42"/>
      <c r="D51" t="s">
        <v>395</v>
      </c>
      <c r="E51" s="42" t="s">
        <v>148</v>
      </c>
      <c r="F51" s="42" t="s">
        <v>149</v>
      </c>
      <c r="G51" s="42" t="s">
        <v>184</v>
      </c>
      <c r="H51" s="41">
        <v>77300</v>
      </c>
      <c r="I51" s="53">
        <v>36443</v>
      </c>
      <c r="J51" s="53">
        <v>23585</v>
      </c>
      <c r="K51" s="36" t="s">
        <v>640</v>
      </c>
    </row>
    <row r="52" spans="1:11" x14ac:dyDescent="0.15">
      <c r="A52" s="42">
        <v>1050</v>
      </c>
      <c r="B52" s="70"/>
      <c r="C52" s="42"/>
      <c r="D52" t="s">
        <v>396</v>
      </c>
      <c r="E52" s="42" t="s">
        <v>148</v>
      </c>
      <c r="F52" s="42" t="s">
        <v>14</v>
      </c>
      <c r="G52" s="42" t="s">
        <v>176</v>
      </c>
      <c r="H52" s="41">
        <v>52000</v>
      </c>
      <c r="I52" s="53">
        <v>36459</v>
      </c>
      <c r="J52" s="53">
        <v>24288</v>
      </c>
      <c r="K52" s="36" t="s">
        <v>466</v>
      </c>
    </row>
    <row r="53" spans="1:11" x14ac:dyDescent="0.15">
      <c r="A53" s="42">
        <v>1051</v>
      </c>
      <c r="B53" s="70"/>
      <c r="C53" s="42"/>
      <c r="D53" t="s">
        <v>397</v>
      </c>
      <c r="E53" s="42" t="s">
        <v>148</v>
      </c>
      <c r="F53" s="42" t="s">
        <v>14</v>
      </c>
      <c r="G53" s="42" t="s">
        <v>184</v>
      </c>
      <c r="H53" s="41">
        <v>66100</v>
      </c>
      <c r="I53" s="53">
        <v>36495</v>
      </c>
      <c r="J53" s="53">
        <v>28538</v>
      </c>
      <c r="K53" s="36" t="s">
        <v>467</v>
      </c>
    </row>
    <row r="54" spans="1:11" x14ac:dyDescent="0.15">
      <c r="A54" s="42">
        <v>1052</v>
      </c>
      <c r="B54" s="70"/>
      <c r="C54" s="42"/>
      <c r="D54" t="s">
        <v>398</v>
      </c>
      <c r="E54" s="42" t="s">
        <v>141</v>
      </c>
      <c r="F54" s="42" t="s">
        <v>143</v>
      </c>
      <c r="G54" s="42" t="s">
        <v>203</v>
      </c>
      <c r="H54" s="41">
        <v>62000</v>
      </c>
      <c r="I54" s="53">
        <v>36552</v>
      </c>
      <c r="J54" s="53">
        <v>28532</v>
      </c>
      <c r="K54" s="36" t="s">
        <v>641</v>
      </c>
    </row>
    <row r="55" spans="1:11" x14ac:dyDescent="0.15">
      <c r="A55" s="42">
        <v>1053</v>
      </c>
      <c r="B55" s="70"/>
      <c r="C55" s="42"/>
      <c r="D55" t="s">
        <v>399</v>
      </c>
      <c r="E55" s="42" t="s">
        <v>141</v>
      </c>
      <c r="F55" s="42" t="s">
        <v>15</v>
      </c>
      <c r="G55" s="42" t="s">
        <v>165</v>
      </c>
      <c r="H55" s="41">
        <v>84700</v>
      </c>
      <c r="I55" s="53">
        <v>36582</v>
      </c>
      <c r="J55" s="53">
        <v>29571</v>
      </c>
      <c r="K55" s="36" t="s">
        <v>468</v>
      </c>
    </row>
    <row r="56" spans="1:11" x14ac:dyDescent="0.15">
      <c r="A56" s="42">
        <v>1054</v>
      </c>
      <c r="B56" s="70"/>
      <c r="C56" s="42"/>
      <c r="D56" t="s">
        <v>400</v>
      </c>
      <c r="E56" s="42" t="s">
        <v>141</v>
      </c>
      <c r="F56" s="42" t="s">
        <v>14</v>
      </c>
      <c r="G56" s="42" t="s">
        <v>176</v>
      </c>
      <c r="H56" s="41">
        <v>53500</v>
      </c>
      <c r="I56" s="53">
        <v>36649</v>
      </c>
      <c r="J56" s="53">
        <v>28521</v>
      </c>
      <c r="K56" s="36" t="s">
        <v>469</v>
      </c>
    </row>
    <row r="57" spans="1:11" x14ac:dyDescent="0.15">
      <c r="A57" s="42">
        <v>1055</v>
      </c>
      <c r="B57" s="70"/>
      <c r="C57" s="42"/>
      <c r="D57" t="s">
        <v>401</v>
      </c>
      <c r="E57" s="42" t="s">
        <v>141</v>
      </c>
      <c r="F57" s="42" t="s">
        <v>159</v>
      </c>
      <c r="G57" s="42" t="s">
        <v>160</v>
      </c>
      <c r="H57" s="41">
        <v>72800</v>
      </c>
      <c r="I57" s="53">
        <v>36970</v>
      </c>
      <c r="J57" s="53">
        <v>26113</v>
      </c>
      <c r="K57" s="36" t="s">
        <v>470</v>
      </c>
    </row>
    <row r="58" spans="1:11" x14ac:dyDescent="0.15">
      <c r="A58" s="42">
        <v>1056</v>
      </c>
      <c r="B58" s="70"/>
      <c r="C58" s="42"/>
      <c r="D58" t="s">
        <v>402</v>
      </c>
      <c r="E58" s="42" t="s">
        <v>141</v>
      </c>
      <c r="F58" s="42" t="s">
        <v>13</v>
      </c>
      <c r="G58" s="42" t="s">
        <v>200</v>
      </c>
      <c r="H58" s="41">
        <v>67900</v>
      </c>
      <c r="I58" s="53">
        <v>37080</v>
      </c>
      <c r="J58" s="53">
        <v>27765</v>
      </c>
      <c r="K58" s="36" t="s">
        <v>471</v>
      </c>
    </row>
    <row r="59" spans="1:11" x14ac:dyDescent="0.15">
      <c r="A59" s="42">
        <v>1057</v>
      </c>
      <c r="B59" s="70"/>
      <c r="C59" s="42"/>
      <c r="D59" t="s">
        <v>403</v>
      </c>
      <c r="E59" s="42" t="s">
        <v>148</v>
      </c>
      <c r="F59" s="42" t="s">
        <v>149</v>
      </c>
      <c r="G59" s="42" t="s">
        <v>150</v>
      </c>
      <c r="H59" s="41">
        <v>64100</v>
      </c>
      <c r="I59" s="53">
        <v>37141</v>
      </c>
      <c r="J59" s="53">
        <v>25521</v>
      </c>
      <c r="K59" s="36" t="s">
        <v>472</v>
      </c>
    </row>
    <row r="60" spans="1:11" x14ac:dyDescent="0.15">
      <c r="A60" s="42">
        <v>1058</v>
      </c>
      <c r="B60" s="70"/>
      <c r="C60" s="42"/>
      <c r="D60" t="s">
        <v>404</v>
      </c>
      <c r="E60" s="42" t="s">
        <v>148</v>
      </c>
      <c r="F60" s="42" t="s">
        <v>149</v>
      </c>
      <c r="G60" s="42" t="s">
        <v>184</v>
      </c>
      <c r="H60" s="41">
        <v>60600</v>
      </c>
      <c r="I60" s="53">
        <v>37182</v>
      </c>
      <c r="J60" s="53">
        <v>27751</v>
      </c>
      <c r="K60" s="36" t="s">
        <v>473</v>
      </c>
    </row>
    <row r="61" spans="1:11" x14ac:dyDescent="0.15">
      <c r="A61" s="42">
        <v>1059</v>
      </c>
      <c r="B61" s="70"/>
      <c r="C61" s="42"/>
      <c r="D61" t="s">
        <v>405</v>
      </c>
      <c r="E61" s="42" t="s">
        <v>141</v>
      </c>
      <c r="F61" s="42" t="s">
        <v>159</v>
      </c>
      <c r="G61" s="42" t="s">
        <v>184</v>
      </c>
      <c r="H61" s="41">
        <v>71100</v>
      </c>
      <c r="I61" s="53">
        <v>37216</v>
      </c>
      <c r="J61" s="53">
        <v>29567</v>
      </c>
      <c r="K61" s="36" t="s">
        <v>474</v>
      </c>
    </row>
    <row r="62" spans="1:11" x14ac:dyDescent="0.15">
      <c r="A62" s="42">
        <v>1060</v>
      </c>
      <c r="B62" s="70"/>
      <c r="C62" s="42"/>
      <c r="D62" t="s">
        <v>406</v>
      </c>
      <c r="E62" s="42" t="s">
        <v>141</v>
      </c>
      <c r="F62" s="42" t="s">
        <v>159</v>
      </c>
      <c r="G62" s="42" t="s">
        <v>277</v>
      </c>
      <c r="H62" s="41">
        <v>66400</v>
      </c>
      <c r="I62" s="53">
        <v>37227</v>
      </c>
      <c r="J62" s="53">
        <v>25195</v>
      </c>
      <c r="K62" s="36" t="s">
        <v>475</v>
      </c>
    </row>
    <row r="63" spans="1:11" x14ac:dyDescent="0.15">
      <c r="A63" s="42">
        <v>1061</v>
      </c>
      <c r="B63" s="70"/>
      <c r="C63" s="42"/>
      <c r="D63" t="s">
        <v>407</v>
      </c>
      <c r="E63" s="42" t="s">
        <v>148</v>
      </c>
      <c r="F63" s="42" t="s">
        <v>159</v>
      </c>
      <c r="G63" s="42" t="s">
        <v>160</v>
      </c>
      <c r="H63" s="41">
        <v>64500</v>
      </c>
      <c r="I63" s="53">
        <v>37284</v>
      </c>
      <c r="J63" s="53">
        <v>23459</v>
      </c>
      <c r="K63" s="36" t="s">
        <v>476</v>
      </c>
    </row>
    <row r="64" spans="1:11" x14ac:dyDescent="0.15">
      <c r="A64" s="42">
        <v>1062</v>
      </c>
      <c r="B64" s="70"/>
      <c r="C64" s="42"/>
      <c r="D64" t="s">
        <v>408</v>
      </c>
      <c r="E64" s="42" t="s">
        <v>148</v>
      </c>
      <c r="F64" s="42" t="s">
        <v>149</v>
      </c>
      <c r="G64" s="42" t="s">
        <v>197</v>
      </c>
      <c r="H64" s="41">
        <v>64700</v>
      </c>
      <c r="I64" s="53">
        <v>37338</v>
      </c>
      <c r="J64" s="53">
        <v>20619</v>
      </c>
      <c r="K64" s="71" t="s">
        <v>477</v>
      </c>
    </row>
    <row r="65" spans="1:11" x14ac:dyDescent="0.15">
      <c r="A65" s="42">
        <v>1063</v>
      </c>
      <c r="B65" s="70"/>
      <c r="C65" s="42"/>
      <c r="D65" t="s">
        <v>409</v>
      </c>
      <c r="E65" s="42" t="s">
        <v>141</v>
      </c>
      <c r="F65" s="42" t="s">
        <v>14</v>
      </c>
      <c r="G65" s="42" t="s">
        <v>176</v>
      </c>
      <c r="H65" s="41">
        <v>77000</v>
      </c>
      <c r="I65" s="53">
        <v>37567</v>
      </c>
      <c r="J65" s="53">
        <v>20362</v>
      </c>
      <c r="K65" s="36" t="s">
        <v>642</v>
      </c>
    </row>
    <row r="66" spans="1:11" x14ac:dyDescent="0.15">
      <c r="A66" s="42">
        <v>1064</v>
      </c>
      <c r="B66" s="70"/>
      <c r="C66" s="42"/>
      <c r="D66" t="s">
        <v>410</v>
      </c>
      <c r="E66" s="42" t="s">
        <v>148</v>
      </c>
      <c r="F66" s="42" t="s">
        <v>13</v>
      </c>
      <c r="G66" s="42" t="s">
        <v>168</v>
      </c>
      <c r="H66" s="41">
        <v>59900</v>
      </c>
      <c r="I66" s="53">
        <v>37573</v>
      </c>
      <c r="J66" s="53">
        <v>21691</v>
      </c>
      <c r="K66" s="36" t="s">
        <v>478</v>
      </c>
    </row>
    <row r="67" spans="1:11" x14ac:dyDescent="0.15">
      <c r="A67" s="42">
        <v>1065</v>
      </c>
      <c r="B67" s="70"/>
      <c r="C67" s="42"/>
      <c r="D67" t="s">
        <v>411</v>
      </c>
      <c r="E67" s="42" t="s">
        <v>148</v>
      </c>
      <c r="F67" s="42" t="s">
        <v>15</v>
      </c>
      <c r="G67" s="42" t="s">
        <v>286</v>
      </c>
      <c r="H67" s="41">
        <v>95500</v>
      </c>
      <c r="I67" s="53">
        <v>37692</v>
      </c>
      <c r="J67" s="53">
        <v>27553</v>
      </c>
      <c r="K67" s="36" t="s">
        <v>479</v>
      </c>
    </row>
    <row r="68" spans="1:11" x14ac:dyDescent="0.15">
      <c r="A68" s="42">
        <v>1066</v>
      </c>
      <c r="B68" s="70"/>
      <c r="C68" s="42"/>
      <c r="D68" t="s">
        <v>412</v>
      </c>
      <c r="E68" s="42" t="s">
        <v>148</v>
      </c>
      <c r="F68" s="42" t="s">
        <v>14</v>
      </c>
      <c r="G68" s="42" t="s">
        <v>176</v>
      </c>
      <c r="H68" s="41">
        <v>70700</v>
      </c>
      <c r="I68" s="53">
        <v>37733</v>
      </c>
      <c r="J68" s="53">
        <v>22415</v>
      </c>
      <c r="K68" s="36" t="s">
        <v>643</v>
      </c>
    </row>
    <row r="69" spans="1:11" x14ac:dyDescent="0.15">
      <c r="A69" s="42">
        <v>1067</v>
      </c>
      <c r="B69" s="70"/>
      <c r="C69" s="42"/>
      <c r="D69" t="s">
        <v>413</v>
      </c>
      <c r="E69" s="42" t="s">
        <v>148</v>
      </c>
      <c r="F69" s="42" t="s">
        <v>143</v>
      </c>
      <c r="G69" s="42" t="s">
        <v>168</v>
      </c>
      <c r="H69" s="41">
        <v>68600</v>
      </c>
      <c r="I69" s="53">
        <v>37737</v>
      </c>
      <c r="J69" s="53">
        <v>23367</v>
      </c>
      <c r="K69" s="36" t="s">
        <v>644</v>
      </c>
    </row>
    <row r="70" spans="1:11" x14ac:dyDescent="0.15">
      <c r="A70" s="42">
        <v>1068</v>
      </c>
      <c r="B70" s="70"/>
      <c r="C70" s="42"/>
      <c r="D70" t="s">
        <v>414</v>
      </c>
      <c r="E70" s="42" t="s">
        <v>148</v>
      </c>
      <c r="F70" s="42" t="s">
        <v>159</v>
      </c>
      <c r="G70" s="53" t="s">
        <v>179</v>
      </c>
      <c r="H70" s="41">
        <v>80900</v>
      </c>
      <c r="I70" s="53">
        <v>37749</v>
      </c>
      <c r="J70" s="53">
        <v>26195</v>
      </c>
      <c r="K70" s="36" t="s">
        <v>480</v>
      </c>
    </row>
    <row r="71" spans="1:11" x14ac:dyDescent="0.15">
      <c r="A71" s="42">
        <v>1069</v>
      </c>
      <c r="B71" s="70"/>
      <c r="C71" s="42"/>
      <c r="D71" t="s">
        <v>415</v>
      </c>
      <c r="E71" s="42" t="s">
        <v>148</v>
      </c>
      <c r="F71" s="42" t="s">
        <v>143</v>
      </c>
      <c r="G71" s="42" t="s">
        <v>192</v>
      </c>
      <c r="H71" s="41">
        <v>43900</v>
      </c>
      <c r="I71" s="53">
        <v>37873</v>
      </c>
      <c r="J71" s="53">
        <v>27916</v>
      </c>
      <c r="K71" s="36" t="s">
        <v>481</v>
      </c>
    </row>
    <row r="72" spans="1:11" x14ac:dyDescent="0.15">
      <c r="A72" s="42">
        <v>1070</v>
      </c>
      <c r="B72" s="70"/>
      <c r="C72" s="42"/>
      <c r="D72" t="s">
        <v>416</v>
      </c>
      <c r="E72" s="42" t="s">
        <v>148</v>
      </c>
      <c r="F72" s="42" t="s">
        <v>149</v>
      </c>
      <c r="G72" s="42" t="s">
        <v>197</v>
      </c>
      <c r="H72" s="41">
        <v>40000</v>
      </c>
      <c r="I72" s="53">
        <v>38015</v>
      </c>
      <c r="J72" s="53">
        <v>23080</v>
      </c>
      <c r="K72" s="36" t="s">
        <v>645</v>
      </c>
    </row>
    <row r="73" spans="1:11" x14ac:dyDescent="0.15">
      <c r="A73" s="42">
        <v>1071</v>
      </c>
      <c r="B73" s="70"/>
      <c r="C73" s="42"/>
      <c r="D73" t="s">
        <v>417</v>
      </c>
      <c r="E73" s="42" t="s">
        <v>141</v>
      </c>
      <c r="F73" s="42" t="s">
        <v>14</v>
      </c>
      <c r="G73" s="42" t="s">
        <v>176</v>
      </c>
      <c r="H73" s="41">
        <v>74900</v>
      </c>
      <c r="I73" s="53">
        <v>38120</v>
      </c>
      <c r="J73" s="53">
        <v>27634</v>
      </c>
      <c r="K73" s="36" t="s">
        <v>482</v>
      </c>
    </row>
    <row r="74" spans="1:11" x14ac:dyDescent="0.15">
      <c r="A74" s="42">
        <v>1072</v>
      </c>
      <c r="B74" s="70"/>
      <c r="C74" s="42"/>
      <c r="D74" t="s">
        <v>418</v>
      </c>
      <c r="E74" s="42" t="s">
        <v>141</v>
      </c>
      <c r="F74" s="42" t="s">
        <v>13</v>
      </c>
      <c r="G74" s="42" t="s">
        <v>200</v>
      </c>
      <c r="H74" s="41">
        <v>46100</v>
      </c>
      <c r="I74" s="53">
        <v>38200</v>
      </c>
      <c r="J74" s="53">
        <v>28707</v>
      </c>
      <c r="K74" s="36" t="s">
        <v>483</v>
      </c>
    </row>
    <row r="75" spans="1:11" x14ac:dyDescent="0.15">
      <c r="A75" s="42">
        <v>1073</v>
      </c>
      <c r="B75" s="70"/>
      <c r="C75" s="42"/>
      <c r="D75" t="s">
        <v>419</v>
      </c>
      <c r="E75" s="42" t="s">
        <v>141</v>
      </c>
      <c r="F75" s="42" t="s">
        <v>159</v>
      </c>
      <c r="G75" s="42" t="s">
        <v>168</v>
      </c>
      <c r="H75" s="41">
        <v>38100</v>
      </c>
      <c r="I75" s="53">
        <v>38260</v>
      </c>
      <c r="J75" s="53">
        <v>29336</v>
      </c>
      <c r="K75" s="36" t="s">
        <v>646</v>
      </c>
    </row>
    <row r="76" spans="1:11" x14ac:dyDescent="0.15">
      <c r="A76" s="42">
        <v>1074</v>
      </c>
      <c r="B76" s="70"/>
      <c r="C76" s="42"/>
      <c r="D76" t="s">
        <v>420</v>
      </c>
      <c r="E76" s="42" t="s">
        <v>148</v>
      </c>
      <c r="F76" s="42" t="s">
        <v>14</v>
      </c>
      <c r="G76" s="42" t="s">
        <v>176</v>
      </c>
      <c r="H76" s="41">
        <v>47200</v>
      </c>
      <c r="I76" s="53">
        <v>38302</v>
      </c>
      <c r="J76" s="53">
        <v>28497</v>
      </c>
      <c r="K76" s="36" t="s">
        <v>647</v>
      </c>
    </row>
    <row r="77" spans="1:11" x14ac:dyDescent="0.15">
      <c r="A77" s="42">
        <v>1075</v>
      </c>
      <c r="B77" s="70"/>
      <c r="C77" s="42"/>
      <c r="D77" t="s">
        <v>421</v>
      </c>
      <c r="E77" s="42" t="s">
        <v>148</v>
      </c>
      <c r="F77" s="42" t="s">
        <v>143</v>
      </c>
      <c r="G77" s="42" t="s">
        <v>189</v>
      </c>
      <c r="H77" s="41">
        <v>67400</v>
      </c>
      <c r="I77" s="53">
        <v>38431</v>
      </c>
      <c r="J77" s="53">
        <v>22554</v>
      </c>
      <c r="K77" s="36" t="s">
        <v>484</v>
      </c>
    </row>
    <row r="78" spans="1:11" x14ac:dyDescent="0.15">
      <c r="A78" s="42">
        <v>1076</v>
      </c>
      <c r="B78" s="70"/>
      <c r="C78" s="42"/>
      <c r="D78" t="s">
        <v>422</v>
      </c>
      <c r="E78" s="42" t="s">
        <v>148</v>
      </c>
      <c r="F78" s="42" t="s">
        <v>143</v>
      </c>
      <c r="G78" s="42" t="s">
        <v>168</v>
      </c>
      <c r="H78" s="41">
        <v>50000</v>
      </c>
      <c r="I78" s="53">
        <v>38445</v>
      </c>
      <c r="J78" s="53">
        <v>26688</v>
      </c>
      <c r="K78" s="36" t="s">
        <v>485</v>
      </c>
    </row>
    <row r="79" spans="1:11" x14ac:dyDescent="0.15">
      <c r="A79" s="42">
        <v>1077</v>
      </c>
      <c r="B79" s="70"/>
      <c r="C79" s="42"/>
      <c r="D79" t="s">
        <v>423</v>
      </c>
      <c r="E79" s="42" t="s">
        <v>148</v>
      </c>
      <c r="F79" s="42" t="s">
        <v>143</v>
      </c>
      <c r="G79" s="42" t="s">
        <v>189</v>
      </c>
      <c r="H79" s="41">
        <v>78000</v>
      </c>
      <c r="I79" s="53">
        <v>38606</v>
      </c>
      <c r="J79" s="53">
        <v>27804</v>
      </c>
      <c r="K79" s="36" t="s">
        <v>648</v>
      </c>
    </row>
    <row r="80" spans="1:11" x14ac:dyDescent="0.15">
      <c r="A80" s="42">
        <v>1078</v>
      </c>
      <c r="B80" s="70"/>
      <c r="C80" s="42"/>
      <c r="D80" t="s">
        <v>424</v>
      </c>
      <c r="E80" s="42" t="s">
        <v>148</v>
      </c>
      <c r="F80" s="42" t="s">
        <v>13</v>
      </c>
      <c r="G80" s="42" t="s">
        <v>156</v>
      </c>
      <c r="H80" s="41">
        <v>60100</v>
      </c>
      <c r="I80" s="53">
        <v>38662</v>
      </c>
      <c r="J80" s="53">
        <v>27022</v>
      </c>
      <c r="K80" s="36" t="s">
        <v>486</v>
      </c>
    </row>
    <row r="81" spans="1:11" x14ac:dyDescent="0.15">
      <c r="A81" s="42">
        <v>1079</v>
      </c>
      <c r="B81" s="70"/>
      <c r="C81" s="42"/>
      <c r="D81" t="s">
        <v>425</v>
      </c>
      <c r="E81" s="42" t="s">
        <v>141</v>
      </c>
      <c r="F81" s="42" t="s">
        <v>14</v>
      </c>
      <c r="G81" s="42" t="s">
        <v>176</v>
      </c>
      <c r="H81" s="41">
        <v>69100</v>
      </c>
      <c r="I81" s="53">
        <v>38719</v>
      </c>
      <c r="J81" s="53">
        <v>23690</v>
      </c>
      <c r="K81" s="36" t="s">
        <v>487</v>
      </c>
    </row>
    <row r="82" spans="1:11" x14ac:dyDescent="0.15">
      <c r="A82" s="42">
        <v>1080</v>
      </c>
      <c r="B82" s="70"/>
      <c r="C82" s="42"/>
      <c r="D82" t="s">
        <v>426</v>
      </c>
      <c r="E82" s="42" t="s">
        <v>141</v>
      </c>
      <c r="F82" s="42" t="s">
        <v>143</v>
      </c>
      <c r="G82" s="42" t="s">
        <v>144</v>
      </c>
      <c r="H82" s="41">
        <v>75400</v>
      </c>
      <c r="I82" s="53">
        <v>38794</v>
      </c>
      <c r="J82" s="53">
        <v>22030</v>
      </c>
      <c r="K82" s="36" t="s">
        <v>488</v>
      </c>
    </row>
    <row r="83" spans="1:11" x14ac:dyDescent="0.15">
      <c r="A83" s="42">
        <v>1081</v>
      </c>
      <c r="B83" s="70"/>
      <c r="C83" s="42"/>
      <c r="D83" t="s">
        <v>427</v>
      </c>
      <c r="E83" s="42" t="s">
        <v>141</v>
      </c>
      <c r="F83" s="42" t="s">
        <v>143</v>
      </c>
      <c r="G83" s="42" t="s">
        <v>144</v>
      </c>
      <c r="H83" s="41">
        <v>55600</v>
      </c>
      <c r="I83" s="53">
        <v>38808</v>
      </c>
      <c r="J83" s="53">
        <v>27528</v>
      </c>
      <c r="K83" s="36" t="s">
        <v>489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63F43-5A62-4264-A15F-0C715B663687}">
  <dimension ref="A1:F28"/>
  <sheetViews>
    <sheetView zoomScale="120" zoomScaleNormal="120" workbookViewId="0"/>
  </sheetViews>
  <sheetFormatPr baseColWidth="10" defaultColWidth="8.83203125" defaultRowHeight="13" x14ac:dyDescent="0.15"/>
  <sheetData>
    <row r="1" spans="1:6" ht="15" x14ac:dyDescent="0.2">
      <c r="A1" s="102" t="s">
        <v>13</v>
      </c>
      <c r="B1" s="102" t="s">
        <v>686</v>
      </c>
    </row>
    <row r="2" spans="1:6" x14ac:dyDescent="0.15">
      <c r="A2">
        <v>500</v>
      </c>
      <c r="F2" t="s">
        <v>687</v>
      </c>
    </row>
    <row r="7" spans="1:6" ht="15" x14ac:dyDescent="0.2">
      <c r="A7" s="102" t="s">
        <v>13</v>
      </c>
      <c r="B7" s="102" t="s">
        <v>686</v>
      </c>
      <c r="F7" t="s">
        <v>693</v>
      </c>
    </row>
    <row r="8" spans="1:6" x14ac:dyDescent="0.15">
      <c r="A8">
        <v>500</v>
      </c>
    </row>
    <row r="12" spans="1:6" ht="15" x14ac:dyDescent="0.2">
      <c r="A12" s="102" t="s">
        <v>13</v>
      </c>
      <c r="B12" s="102" t="s">
        <v>686</v>
      </c>
      <c r="F12" t="s">
        <v>688</v>
      </c>
    </row>
    <row r="13" spans="1:6" x14ac:dyDescent="0.15">
      <c r="A13">
        <v>500</v>
      </c>
    </row>
    <row r="17" spans="1:6" s="5" customFormat="1" ht="15" x14ac:dyDescent="0.2">
      <c r="A17" s="103" t="s">
        <v>13</v>
      </c>
      <c r="B17" s="103" t="s">
        <v>692</v>
      </c>
      <c r="C17" s="103" t="s">
        <v>686</v>
      </c>
      <c r="F17" s="95" t="s">
        <v>689</v>
      </c>
    </row>
    <row r="18" spans="1:6" x14ac:dyDescent="0.15">
      <c r="A18">
        <v>500</v>
      </c>
      <c r="B18">
        <v>4</v>
      </c>
    </row>
    <row r="22" spans="1:6" ht="15" x14ac:dyDescent="0.2">
      <c r="A22" s="102" t="s">
        <v>13</v>
      </c>
      <c r="B22" s="102" t="s">
        <v>692</v>
      </c>
      <c r="C22" s="102" t="s">
        <v>686</v>
      </c>
      <c r="F22" t="s">
        <v>690</v>
      </c>
    </row>
    <row r="23" spans="1:6" x14ac:dyDescent="0.15">
      <c r="A23">
        <v>500</v>
      </c>
      <c r="B23">
        <v>4</v>
      </c>
    </row>
    <row r="27" spans="1:6" ht="15" x14ac:dyDescent="0.2">
      <c r="A27" s="102" t="s">
        <v>13</v>
      </c>
      <c r="B27" s="102" t="s">
        <v>692</v>
      </c>
      <c r="C27" s="102" t="s">
        <v>686</v>
      </c>
      <c r="F27" t="s">
        <v>691</v>
      </c>
    </row>
    <row r="28" spans="1:6" x14ac:dyDescent="0.15">
      <c r="A28">
        <v>500</v>
      </c>
      <c r="B28">
        <v>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46"/>
  <sheetViews>
    <sheetView zoomScale="160" zoomScaleNormal="160" workbookViewId="0"/>
  </sheetViews>
  <sheetFormatPr baseColWidth="10" defaultColWidth="8.83203125" defaultRowHeight="13" x14ac:dyDescent="0.15"/>
  <cols>
    <col min="1" max="1" width="10.33203125" customWidth="1"/>
    <col min="4" max="4" width="11.5" bestFit="1" customWidth="1"/>
  </cols>
  <sheetData>
    <row r="1" spans="1:5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15">
      <c r="A2" t="s">
        <v>7</v>
      </c>
      <c r="B2" t="s">
        <v>19</v>
      </c>
      <c r="C2">
        <v>28</v>
      </c>
      <c r="D2" t="s">
        <v>14</v>
      </c>
      <c r="E2">
        <v>57000</v>
      </c>
    </row>
    <row r="3" spans="1:5" x14ac:dyDescent="0.15">
      <c r="A3" t="s">
        <v>27</v>
      </c>
      <c r="B3" t="s">
        <v>28</v>
      </c>
      <c r="C3">
        <v>32</v>
      </c>
      <c r="D3" t="s">
        <v>13</v>
      </c>
      <c r="E3">
        <v>60000</v>
      </c>
    </row>
    <row r="4" spans="1:5" x14ac:dyDescent="0.15">
      <c r="A4" t="s">
        <v>9</v>
      </c>
      <c r="B4" t="s">
        <v>21</v>
      </c>
      <c r="C4">
        <v>32</v>
      </c>
      <c r="D4" t="s">
        <v>12</v>
      </c>
      <c r="E4">
        <v>56200</v>
      </c>
    </row>
    <row r="5" spans="1:5" x14ac:dyDescent="0.15">
      <c r="A5" t="s">
        <v>11</v>
      </c>
      <c r="B5" t="s">
        <v>23</v>
      </c>
      <c r="C5">
        <v>42</v>
      </c>
      <c r="D5" t="s">
        <v>15</v>
      </c>
      <c r="E5">
        <v>51400</v>
      </c>
    </row>
    <row r="6" spans="1:5" x14ac:dyDescent="0.15">
      <c r="A6" t="s">
        <v>8</v>
      </c>
      <c r="B6" t="s">
        <v>20</v>
      </c>
      <c r="C6">
        <v>34</v>
      </c>
      <c r="D6" t="s">
        <v>15</v>
      </c>
      <c r="E6">
        <v>50200</v>
      </c>
    </row>
    <row r="7" spans="1:5" x14ac:dyDescent="0.15">
      <c r="A7" t="s">
        <v>16</v>
      </c>
      <c r="B7" t="s">
        <v>24</v>
      </c>
      <c r="C7">
        <v>45</v>
      </c>
      <c r="D7" t="s">
        <v>13</v>
      </c>
      <c r="E7">
        <v>54200</v>
      </c>
    </row>
    <row r="8" spans="1:5" x14ac:dyDescent="0.15">
      <c r="A8" t="s">
        <v>6</v>
      </c>
      <c r="B8" t="s">
        <v>18</v>
      </c>
      <c r="C8">
        <v>51</v>
      </c>
      <c r="D8" t="s">
        <v>13</v>
      </c>
      <c r="E8">
        <v>51500</v>
      </c>
    </row>
    <row r="9" spans="1:5" x14ac:dyDescent="0.15">
      <c r="A9" t="s">
        <v>25</v>
      </c>
      <c r="B9" t="s">
        <v>26</v>
      </c>
      <c r="C9">
        <v>30</v>
      </c>
      <c r="D9" t="s">
        <v>13</v>
      </c>
      <c r="E9">
        <v>57300</v>
      </c>
    </row>
    <row r="10" spans="1:5" x14ac:dyDescent="0.15">
      <c r="A10" t="s">
        <v>5</v>
      </c>
      <c r="B10" t="s">
        <v>17</v>
      </c>
      <c r="C10">
        <v>32</v>
      </c>
      <c r="D10" t="s">
        <v>14</v>
      </c>
      <c r="E10">
        <v>66500</v>
      </c>
    </row>
    <row r="11" spans="1:5" x14ac:dyDescent="0.15">
      <c r="A11" t="s">
        <v>10</v>
      </c>
      <c r="B11" t="s">
        <v>22</v>
      </c>
      <c r="C11">
        <v>29</v>
      </c>
      <c r="D11" t="s">
        <v>12</v>
      </c>
      <c r="E11">
        <v>55500</v>
      </c>
    </row>
    <row r="16" spans="1:5" ht="16" x14ac:dyDescent="0.2">
      <c r="B16" s="69" t="s">
        <v>433</v>
      </c>
    </row>
    <row r="18" spans="1:5" x14ac:dyDescent="0.15">
      <c r="B18" s="1" t="s">
        <v>29</v>
      </c>
      <c r="C18" s="1" t="s">
        <v>30</v>
      </c>
    </row>
    <row r="19" spans="1:5" x14ac:dyDescent="0.15">
      <c r="A19" t="s">
        <v>431</v>
      </c>
      <c r="B19">
        <v>5762</v>
      </c>
      <c r="C19">
        <v>4870</v>
      </c>
    </row>
    <row r="20" spans="1:5" x14ac:dyDescent="0.15">
      <c r="A20" t="s">
        <v>336</v>
      </c>
      <c r="B20">
        <v>3652</v>
      </c>
      <c r="C20">
        <v>2001</v>
      </c>
    </row>
    <row r="21" spans="1:5" x14ac:dyDescent="0.15">
      <c r="A21" t="s">
        <v>335</v>
      </c>
      <c r="B21">
        <v>3225</v>
      </c>
      <c r="C21">
        <v>3025</v>
      </c>
    </row>
    <row r="22" spans="1:5" x14ac:dyDescent="0.15">
      <c r="A22" t="s">
        <v>432</v>
      </c>
      <c r="B22">
        <v>4200</v>
      </c>
      <c r="C22">
        <v>4587</v>
      </c>
    </row>
    <row r="23" spans="1:5" x14ac:dyDescent="0.15">
      <c r="A23" t="s">
        <v>338</v>
      </c>
      <c r="B23">
        <v>2950</v>
      </c>
      <c r="C23">
        <v>3500</v>
      </c>
    </row>
    <row r="29" spans="1:5" x14ac:dyDescent="0.15">
      <c r="A29" t="s">
        <v>133</v>
      </c>
      <c r="B29" t="s">
        <v>29</v>
      </c>
      <c r="C29" t="s">
        <v>30</v>
      </c>
      <c r="D29" t="s">
        <v>31</v>
      </c>
      <c r="E29" t="s">
        <v>32</v>
      </c>
    </row>
    <row r="30" spans="1:5" x14ac:dyDescent="0.15">
      <c r="A30" t="s">
        <v>6</v>
      </c>
      <c r="B30">
        <v>2548</v>
      </c>
      <c r="C30">
        <v>1258</v>
      </c>
      <c r="D30">
        <v>1254</v>
      </c>
      <c r="E30">
        <v>3620</v>
      </c>
    </row>
    <row r="31" spans="1:5" x14ac:dyDescent="0.15">
      <c r="A31" t="s">
        <v>16</v>
      </c>
      <c r="B31">
        <v>3652</v>
      </c>
      <c r="C31">
        <v>2001</v>
      </c>
      <c r="D31">
        <v>3025</v>
      </c>
      <c r="E31">
        <v>1472</v>
      </c>
    </row>
    <row r="32" spans="1:5" x14ac:dyDescent="0.15">
      <c r="A32" t="s">
        <v>25</v>
      </c>
      <c r="B32">
        <v>3225</v>
      </c>
      <c r="C32">
        <v>3025</v>
      </c>
      <c r="D32">
        <v>695</v>
      </c>
      <c r="E32">
        <v>2540</v>
      </c>
    </row>
    <row r="33" spans="1:5" x14ac:dyDescent="0.15">
      <c r="A33" t="s">
        <v>27</v>
      </c>
      <c r="B33">
        <v>4200</v>
      </c>
      <c r="C33">
        <v>4587</v>
      </c>
      <c r="D33">
        <v>2014</v>
      </c>
      <c r="E33">
        <v>3025</v>
      </c>
    </row>
    <row r="39" spans="1:5" x14ac:dyDescent="0.15">
      <c r="A39" t="s">
        <v>34</v>
      </c>
      <c r="B39" t="s">
        <v>35</v>
      </c>
    </row>
    <row r="40" spans="1:5" x14ac:dyDescent="0.15">
      <c r="A40" t="s">
        <v>39</v>
      </c>
      <c r="B40">
        <v>12</v>
      </c>
    </row>
    <row r="41" spans="1:5" x14ac:dyDescent="0.15">
      <c r="A41" t="s">
        <v>40</v>
      </c>
      <c r="B41">
        <v>19</v>
      </c>
    </row>
    <row r="42" spans="1:5" x14ac:dyDescent="0.15">
      <c r="A42" t="s">
        <v>41</v>
      </c>
      <c r="B42">
        <v>10</v>
      </c>
    </row>
    <row r="43" spans="1:5" x14ac:dyDescent="0.15">
      <c r="A43" t="s">
        <v>42</v>
      </c>
      <c r="B43">
        <v>22</v>
      </c>
    </row>
    <row r="44" spans="1:5" x14ac:dyDescent="0.15">
      <c r="A44" t="s">
        <v>43</v>
      </c>
      <c r="B44">
        <v>7</v>
      </c>
    </row>
    <row r="45" spans="1:5" x14ac:dyDescent="0.15">
      <c r="A45" t="s">
        <v>44</v>
      </c>
      <c r="B45">
        <v>5</v>
      </c>
    </row>
    <row r="46" spans="1:5" x14ac:dyDescent="0.15">
      <c r="A46" t="s">
        <v>45</v>
      </c>
      <c r="B46">
        <v>14</v>
      </c>
    </row>
  </sheetData>
  <pageMargins left="0.75" right="0.75" top="1" bottom="1" header="0.5" footer="0.5"/>
  <pageSetup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20"/>
  <sheetViews>
    <sheetView workbookViewId="0"/>
  </sheetViews>
  <sheetFormatPr baseColWidth="10" defaultColWidth="11.5" defaultRowHeight="13" x14ac:dyDescent="0.15"/>
  <cols>
    <col min="1" max="1" width="7.6640625" style="64" customWidth="1"/>
    <col min="2" max="2" width="16" style="64" customWidth="1"/>
    <col min="3" max="3" width="18.83203125" style="64" customWidth="1"/>
    <col min="4" max="4" width="17.33203125" style="64" customWidth="1"/>
    <col min="5" max="5" width="15.5" style="64" customWidth="1"/>
    <col min="6" max="6" width="16.5" style="64" customWidth="1"/>
    <col min="7" max="7" width="15.5" style="64" customWidth="1"/>
    <col min="8" max="8" width="16.33203125" style="64" bestFit="1" customWidth="1"/>
    <col min="9" max="16384" width="11.5" style="64"/>
  </cols>
  <sheetData>
    <row r="1" spans="1:8" ht="25" x14ac:dyDescent="0.25">
      <c r="A1" s="62" t="s">
        <v>332</v>
      </c>
      <c r="B1" s="63"/>
      <c r="C1" s="63"/>
      <c r="D1" s="63"/>
      <c r="E1" s="63"/>
      <c r="F1" s="63"/>
      <c r="G1" s="63"/>
      <c r="H1" s="63"/>
    </row>
    <row r="2" spans="1:8" ht="25" x14ac:dyDescent="0.25">
      <c r="A2" s="62" t="s">
        <v>333</v>
      </c>
      <c r="B2" s="63"/>
      <c r="C2" s="63"/>
      <c r="D2" s="63"/>
      <c r="E2" s="63"/>
      <c r="F2" s="63"/>
      <c r="G2" s="63"/>
      <c r="H2" s="63"/>
    </row>
    <row r="3" spans="1:8" x14ac:dyDescent="0.15">
      <c r="A3" s="65"/>
    </row>
    <row r="4" spans="1:8" x14ac:dyDescent="0.15">
      <c r="A4" t="s">
        <v>334</v>
      </c>
      <c r="B4" t="s">
        <v>77</v>
      </c>
      <c r="C4" t="s">
        <v>335</v>
      </c>
      <c r="D4" t="s">
        <v>336</v>
      </c>
      <c r="E4" t="s">
        <v>337</v>
      </c>
      <c r="F4" t="s">
        <v>338</v>
      </c>
      <c r="G4" t="s">
        <v>339</v>
      </c>
    </row>
    <row r="5" spans="1:8" x14ac:dyDescent="0.15">
      <c r="A5">
        <v>2017</v>
      </c>
      <c r="B5" t="s">
        <v>340</v>
      </c>
      <c r="C5" s="2">
        <v>50762.087199999994</v>
      </c>
      <c r="D5" s="2">
        <v>42305.197412499991</v>
      </c>
      <c r="E5" s="2">
        <v>25715.762799999997</v>
      </c>
      <c r="F5" s="2">
        <v>14066.051381249999</v>
      </c>
      <c r="G5" s="2">
        <f>SUM(C5:F5)</f>
        <v>132849.09879374999</v>
      </c>
    </row>
    <row r="6" spans="1:8" x14ac:dyDescent="0.15">
      <c r="A6">
        <v>2017</v>
      </c>
      <c r="B6" t="s">
        <v>341</v>
      </c>
      <c r="C6" s="2">
        <v>48950.107176959995</v>
      </c>
      <c r="D6" s="2">
        <v>46612.555038719991</v>
      </c>
      <c r="E6" s="2">
        <v>30185.175121919998</v>
      </c>
      <c r="F6" s="2">
        <v>15002.731560959999</v>
      </c>
      <c r="G6" s="2">
        <f t="shared" ref="G6:G20" si="0">SUM(C6:F6)</f>
        <v>140750.56889855998</v>
      </c>
    </row>
    <row r="7" spans="1:8" x14ac:dyDescent="0.15">
      <c r="A7">
        <v>2017</v>
      </c>
      <c r="B7" t="s">
        <v>342</v>
      </c>
      <c r="C7" s="2">
        <v>58070.15577827199</v>
      </c>
      <c r="D7" s="2">
        <v>48084.423426709996</v>
      </c>
      <c r="E7" s="2">
        <v>29581.405772281996</v>
      </c>
      <c r="F7" s="2">
        <v>18571.761097461003</v>
      </c>
      <c r="G7" s="2">
        <f t="shared" si="0"/>
        <v>154307.746074725</v>
      </c>
    </row>
    <row r="8" spans="1:8" x14ac:dyDescent="0.15">
      <c r="A8">
        <v>2017</v>
      </c>
      <c r="B8" t="s">
        <v>343</v>
      </c>
      <c r="C8" s="2">
        <v>68867.426740851195</v>
      </c>
      <c r="D8" s="2">
        <v>49586.954641839999</v>
      </c>
      <c r="E8" s="2">
        <v>31115.874043450556</v>
      </c>
      <c r="F8" s="2">
        <v>22982.504758012801</v>
      </c>
      <c r="G8" s="2">
        <f t="shared" si="0"/>
        <v>172552.76018415455</v>
      </c>
    </row>
    <row r="9" spans="1:8" x14ac:dyDescent="0.15">
      <c r="A9">
        <v>2018</v>
      </c>
      <c r="B9" t="s">
        <v>340</v>
      </c>
      <c r="C9" s="2">
        <v>53433.775999999998</v>
      </c>
      <c r="D9" s="2">
        <v>44531.786749999992</v>
      </c>
      <c r="E9" s="2">
        <v>27069.223999999998</v>
      </c>
      <c r="F9" s="2">
        <v>14806.369875</v>
      </c>
      <c r="G9" s="2">
        <f t="shared" si="0"/>
        <v>139841.15662499997</v>
      </c>
    </row>
    <row r="10" spans="1:8" x14ac:dyDescent="0.15">
      <c r="A10">
        <v>2018</v>
      </c>
      <c r="B10" t="s">
        <v>341</v>
      </c>
      <c r="C10" s="2">
        <v>50989.694975999999</v>
      </c>
      <c r="D10" s="2">
        <v>48554.744831999989</v>
      </c>
      <c r="E10" s="2">
        <v>31442.890751999999</v>
      </c>
      <c r="F10" s="2">
        <v>15627.845375999999</v>
      </c>
      <c r="G10" s="2">
        <f t="shared" si="0"/>
        <v>146615.17593600001</v>
      </c>
    </row>
    <row r="11" spans="1:8" x14ac:dyDescent="0.15">
      <c r="A11">
        <v>2018</v>
      </c>
      <c r="B11" t="s">
        <v>342</v>
      </c>
      <c r="C11" s="2">
        <v>59866.139977599989</v>
      </c>
      <c r="D11" s="2">
        <v>49571.570542999994</v>
      </c>
      <c r="E11" s="2">
        <v>30496.294610599998</v>
      </c>
      <c r="F11" s="2">
        <v>19146.145461300002</v>
      </c>
      <c r="G11" s="2">
        <f t="shared" si="0"/>
        <v>159080.15059249999</v>
      </c>
    </row>
    <row r="12" spans="1:8" x14ac:dyDescent="0.15">
      <c r="A12">
        <v>2018</v>
      </c>
      <c r="B12" t="s">
        <v>343</v>
      </c>
      <c r="C12" s="2">
        <v>70272.88442943999</v>
      </c>
      <c r="D12" s="2">
        <v>50598.933308</v>
      </c>
      <c r="E12" s="2">
        <v>31750.891881071995</v>
      </c>
      <c r="F12" s="2">
        <v>23451.535467360001</v>
      </c>
      <c r="G12" s="2">
        <f t="shared" si="0"/>
        <v>176074.24508587198</v>
      </c>
    </row>
    <row r="13" spans="1:8" x14ac:dyDescent="0.15">
      <c r="A13">
        <v>2019</v>
      </c>
      <c r="B13" t="s">
        <v>340</v>
      </c>
      <c r="C13" s="2">
        <v>56246.080000000002</v>
      </c>
      <c r="D13" s="2">
        <v>46875.564999999995</v>
      </c>
      <c r="E13" s="2">
        <v>28493.919999999998</v>
      </c>
      <c r="F13" s="2">
        <v>15585.6525</v>
      </c>
      <c r="G13" s="2">
        <f t="shared" si="0"/>
        <v>147201.2175</v>
      </c>
    </row>
    <row r="14" spans="1:8" x14ac:dyDescent="0.15">
      <c r="A14">
        <v>2019</v>
      </c>
      <c r="B14" t="s">
        <v>341</v>
      </c>
      <c r="C14" s="2">
        <v>53114.265599999999</v>
      </c>
      <c r="D14" s="2">
        <v>50577.859199999992</v>
      </c>
      <c r="E14" s="2">
        <v>32753.011200000001</v>
      </c>
      <c r="F14" s="2">
        <v>16279.0056</v>
      </c>
      <c r="G14" s="2">
        <f t="shared" si="0"/>
        <v>152724.1416</v>
      </c>
    </row>
    <row r="15" spans="1:8" x14ac:dyDescent="0.15">
      <c r="A15">
        <v>2019</v>
      </c>
      <c r="B15" t="s">
        <v>342</v>
      </c>
      <c r="C15" s="2">
        <v>61717.670079999989</v>
      </c>
      <c r="D15" s="2">
        <v>51104.711899999995</v>
      </c>
      <c r="E15" s="2">
        <v>31439.47898</v>
      </c>
      <c r="F15" s="2">
        <v>19738.294290000002</v>
      </c>
      <c r="G15" s="2">
        <f t="shared" si="0"/>
        <v>164000.15524999995</v>
      </c>
    </row>
    <row r="16" spans="1:8" x14ac:dyDescent="0.15">
      <c r="A16">
        <v>2019</v>
      </c>
      <c r="B16" t="s">
        <v>343</v>
      </c>
      <c r="C16" s="2">
        <v>71707.024927999984</v>
      </c>
      <c r="D16" s="2">
        <v>51631.564599999998</v>
      </c>
      <c r="E16" s="2">
        <v>32398.869266399997</v>
      </c>
      <c r="F16" s="2">
        <v>23930.138232000001</v>
      </c>
      <c r="G16" s="2">
        <f t="shared" si="0"/>
        <v>179667.59702639998</v>
      </c>
    </row>
    <row r="17" spans="1:7" x14ac:dyDescent="0.15">
      <c r="A17">
        <v>2020</v>
      </c>
      <c r="B17" t="s">
        <v>340</v>
      </c>
      <c r="C17" s="2">
        <v>59206.400000000001</v>
      </c>
      <c r="D17" s="2">
        <v>49342.7</v>
      </c>
      <c r="E17" s="2">
        <v>29993.599999999999</v>
      </c>
      <c r="F17" s="2">
        <v>16405.95</v>
      </c>
      <c r="G17" s="2">
        <f t="shared" si="0"/>
        <v>154948.65000000002</v>
      </c>
    </row>
    <row r="18" spans="1:7" x14ac:dyDescent="0.15">
      <c r="A18">
        <v>2020</v>
      </c>
      <c r="B18" t="s">
        <v>341</v>
      </c>
      <c r="C18" s="2">
        <v>55327.360000000001</v>
      </c>
      <c r="D18" s="2">
        <v>52685.27</v>
      </c>
      <c r="E18" s="2">
        <v>34117.72</v>
      </c>
      <c r="F18" s="2">
        <v>16957.297500000001</v>
      </c>
      <c r="G18" s="2">
        <f t="shared" si="0"/>
        <v>159087.64750000002</v>
      </c>
    </row>
    <row r="19" spans="1:7" x14ac:dyDescent="0.15">
      <c r="A19">
        <v>2020</v>
      </c>
      <c r="B19" t="s">
        <v>342</v>
      </c>
      <c r="C19" s="2">
        <v>63626.463999999993</v>
      </c>
      <c r="D19" s="2">
        <v>52685.27</v>
      </c>
      <c r="E19" s="2">
        <v>32411.833999999999</v>
      </c>
      <c r="F19" s="2">
        <v>20348.757000000001</v>
      </c>
      <c r="G19" s="2">
        <f t="shared" si="0"/>
        <v>169072.32500000001</v>
      </c>
    </row>
    <row r="20" spans="1:7" x14ac:dyDescent="0.15">
      <c r="A20">
        <v>2020</v>
      </c>
      <c r="B20" t="s">
        <v>343</v>
      </c>
      <c r="C20" s="2">
        <v>73170.433599999989</v>
      </c>
      <c r="D20" s="2">
        <v>52685.27</v>
      </c>
      <c r="E20" s="2">
        <v>33060.070679999997</v>
      </c>
      <c r="F20" s="2">
        <v>24418.508400000002</v>
      </c>
      <c r="G20" s="2">
        <f t="shared" si="0"/>
        <v>183334.28267999997</v>
      </c>
    </row>
  </sheetData>
  <pageMargins left="0.75" right="0.75" top="1" bottom="1" header="0.5" footer="0.5"/>
  <pageSetup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7"/>
  <dimension ref="B4:G19"/>
  <sheetViews>
    <sheetView zoomScale="130" zoomScaleNormal="130" workbookViewId="0">
      <selection activeCell="E5" sqref="E5"/>
    </sheetView>
  </sheetViews>
  <sheetFormatPr baseColWidth="10" defaultColWidth="8.83203125" defaultRowHeight="13" x14ac:dyDescent="0.15"/>
  <cols>
    <col min="2" max="2" width="11" bestFit="1" customWidth="1"/>
    <col min="3" max="4" width="11.33203125" bestFit="1" customWidth="1"/>
  </cols>
  <sheetData>
    <row r="4" spans="2:7" x14ac:dyDescent="0.15">
      <c r="B4" t="s">
        <v>34</v>
      </c>
      <c r="C4" t="s">
        <v>35</v>
      </c>
      <c r="D4" t="s">
        <v>36</v>
      </c>
      <c r="E4" t="s">
        <v>33</v>
      </c>
      <c r="F4" t="s">
        <v>37</v>
      </c>
      <c r="G4" t="s">
        <v>38</v>
      </c>
    </row>
    <row r="5" spans="2:7" x14ac:dyDescent="0.15">
      <c r="B5" t="s">
        <v>39</v>
      </c>
      <c r="C5">
        <v>12</v>
      </c>
      <c r="D5" s="3">
        <v>22205</v>
      </c>
    </row>
    <row r="6" spans="2:7" x14ac:dyDescent="0.15">
      <c r="B6" t="s">
        <v>40</v>
      </c>
      <c r="C6">
        <v>19</v>
      </c>
      <c r="D6" s="3">
        <v>25681</v>
      </c>
    </row>
    <row r="7" spans="2:7" x14ac:dyDescent="0.15">
      <c r="B7" t="s">
        <v>41</v>
      </c>
      <c r="C7">
        <v>10</v>
      </c>
      <c r="D7" s="3">
        <v>26055</v>
      </c>
    </row>
    <row r="8" spans="2:7" x14ac:dyDescent="0.15">
      <c r="B8" t="s">
        <v>42</v>
      </c>
      <c r="C8">
        <v>22</v>
      </c>
      <c r="D8" s="3">
        <v>22502</v>
      </c>
    </row>
    <row r="9" spans="2:7" x14ac:dyDescent="0.15">
      <c r="B9" t="s">
        <v>43</v>
      </c>
      <c r="C9">
        <v>7</v>
      </c>
      <c r="D9" s="3">
        <v>33056</v>
      </c>
    </row>
    <row r="10" spans="2:7" x14ac:dyDescent="0.15">
      <c r="B10" t="s">
        <v>44</v>
      </c>
      <c r="C10">
        <v>5</v>
      </c>
      <c r="D10" s="3">
        <v>11639</v>
      </c>
    </row>
    <row r="11" spans="2:7" x14ac:dyDescent="0.15">
      <c r="B11" t="s">
        <v>45</v>
      </c>
      <c r="C11">
        <v>14</v>
      </c>
      <c r="D11" s="3">
        <v>21555</v>
      </c>
    </row>
    <row r="12" spans="2:7" x14ac:dyDescent="0.15">
      <c r="B12" t="s">
        <v>33</v>
      </c>
      <c r="D12" s="2"/>
    </row>
    <row r="13" spans="2:7" x14ac:dyDescent="0.15">
      <c r="D13" s="2"/>
    </row>
    <row r="14" spans="2:7" x14ac:dyDescent="0.15">
      <c r="D14" s="2"/>
    </row>
    <row r="15" spans="2:7" x14ac:dyDescent="0.15">
      <c r="D15" s="2" t="s">
        <v>53</v>
      </c>
      <c r="E15" s="4">
        <v>0.35399999999999998</v>
      </c>
    </row>
    <row r="16" spans="2:7" x14ac:dyDescent="0.15">
      <c r="D16" s="2"/>
    </row>
    <row r="17" spans="4:4" x14ac:dyDescent="0.15">
      <c r="D17" s="2"/>
    </row>
    <row r="18" spans="4:4" x14ac:dyDescent="0.15">
      <c r="D18" s="2"/>
    </row>
    <row r="19" spans="4:4" x14ac:dyDescent="0.15">
      <c r="D19" s="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1"/>
  <sheetViews>
    <sheetView zoomScale="160" zoomScaleNormal="160" workbookViewId="0">
      <selection activeCell="B10" sqref="B10"/>
    </sheetView>
  </sheetViews>
  <sheetFormatPr baseColWidth="10" defaultColWidth="8.83203125" defaultRowHeight="13" x14ac:dyDescent="0.15"/>
  <cols>
    <col min="1" max="1" width="20" customWidth="1"/>
    <col min="2" max="2" width="15.5" customWidth="1"/>
    <col min="6" max="6" width="17.5" bestFit="1" customWidth="1"/>
    <col min="7" max="7" width="15" customWidth="1"/>
  </cols>
  <sheetData>
    <row r="1" spans="1:7" ht="21" thickBot="1" x14ac:dyDescent="0.3">
      <c r="A1" s="110" t="s">
        <v>508</v>
      </c>
      <c r="B1" s="110"/>
    </row>
    <row r="2" spans="1:7" ht="14" thickTop="1" x14ac:dyDescent="0.15"/>
    <row r="3" spans="1:7" x14ac:dyDescent="0.15">
      <c r="A3" s="36" t="s">
        <v>515</v>
      </c>
      <c r="F3" s="36" t="s">
        <v>516</v>
      </c>
    </row>
    <row r="4" spans="1:7" ht="15" x14ac:dyDescent="0.2">
      <c r="A4" s="76" t="s">
        <v>509</v>
      </c>
      <c r="B4" s="76" t="s">
        <v>510</v>
      </c>
      <c r="F4" s="76" t="s">
        <v>509</v>
      </c>
      <c r="G4" s="76" t="s">
        <v>510</v>
      </c>
    </row>
    <row r="5" spans="1:7" x14ac:dyDescent="0.15">
      <c r="A5" s="77" t="s">
        <v>511</v>
      </c>
      <c r="B5" s="78">
        <v>42569</v>
      </c>
      <c r="F5" s="77" t="s">
        <v>511</v>
      </c>
      <c r="G5" s="78">
        <v>42552</v>
      </c>
    </row>
    <row r="6" spans="1:7" x14ac:dyDescent="0.15">
      <c r="A6" s="79" t="s">
        <v>512</v>
      </c>
      <c r="B6" s="80">
        <v>42720</v>
      </c>
      <c r="F6" s="36" t="s">
        <v>514</v>
      </c>
      <c r="G6" s="36">
        <v>200</v>
      </c>
    </row>
    <row r="7" spans="1:7" x14ac:dyDescent="0.15">
      <c r="A7" s="81" t="s">
        <v>513</v>
      </c>
      <c r="B7" s="82">
        <v>42557</v>
      </c>
      <c r="F7" s="81" t="s">
        <v>513</v>
      </c>
      <c r="G7" s="82">
        <v>42557</v>
      </c>
    </row>
    <row r="8" spans="1:7" x14ac:dyDescent="0.15">
      <c r="A8" s="81" t="s">
        <v>513</v>
      </c>
      <c r="B8" s="82">
        <v>42667</v>
      </c>
      <c r="F8" s="81" t="s">
        <v>513</v>
      </c>
      <c r="G8" s="82">
        <v>42667</v>
      </c>
    </row>
    <row r="9" spans="1:7" x14ac:dyDescent="0.15">
      <c r="A9" s="81" t="s">
        <v>513</v>
      </c>
      <c r="B9" s="82">
        <v>42668</v>
      </c>
      <c r="F9" s="81" t="s">
        <v>513</v>
      </c>
      <c r="G9" s="82">
        <v>42668</v>
      </c>
    </row>
    <row r="10" spans="1:7" x14ac:dyDescent="0.15">
      <c r="A10" s="36" t="s">
        <v>514</v>
      </c>
    </row>
    <row r="11" spans="1:7" x14ac:dyDescent="0.15">
      <c r="F11" s="83" t="s">
        <v>512</v>
      </c>
      <c r="G11" s="84"/>
    </row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8"/>
  <sheetViews>
    <sheetView showGridLines="0" zoomScaleNormal="100" workbookViewId="0">
      <selection activeCell="B5" sqref="B5"/>
    </sheetView>
  </sheetViews>
  <sheetFormatPr baseColWidth="10" defaultColWidth="8.83203125" defaultRowHeight="13" x14ac:dyDescent="0.15"/>
  <cols>
    <col min="1" max="1" width="26" customWidth="1"/>
    <col min="2" max="2" width="15.33203125" customWidth="1"/>
    <col min="3" max="8" width="10.33203125" bestFit="1" customWidth="1"/>
  </cols>
  <sheetData>
    <row r="1" spans="1:8" ht="33.75" customHeight="1" x14ac:dyDescent="0.15">
      <c r="A1" s="37" t="s">
        <v>129</v>
      </c>
      <c r="B1" s="44">
        <v>7.7499999999999999E-2</v>
      </c>
    </row>
    <row r="2" spans="1:8" ht="33.75" customHeight="1" x14ac:dyDescent="0.15">
      <c r="A2" s="37" t="s">
        <v>130</v>
      </c>
      <c r="B2" s="45">
        <v>20</v>
      </c>
    </row>
    <row r="3" spans="1:8" ht="33.75" customHeight="1" x14ac:dyDescent="0.15">
      <c r="A3" s="37" t="s">
        <v>131</v>
      </c>
      <c r="B3" s="46">
        <v>100000</v>
      </c>
    </row>
    <row r="4" spans="1:8" ht="19.5" customHeight="1" x14ac:dyDescent="0.15">
      <c r="A4" s="47"/>
      <c r="B4" s="48"/>
    </row>
    <row r="5" spans="1:8" ht="33.75" customHeight="1" x14ac:dyDescent="0.15">
      <c r="A5" s="86" t="s">
        <v>132</v>
      </c>
      <c r="B5" s="87">
        <f>PMT(B1,B2,B3)</f>
        <v>-9996.4731162113785</v>
      </c>
    </row>
    <row r="6" spans="1:8" ht="33.75" customHeight="1" x14ac:dyDescent="0.15">
      <c r="A6" s="88">
        <v>7.0000000000000007E-2</v>
      </c>
      <c r="B6" s="89"/>
      <c r="C6" s="7"/>
      <c r="D6" s="7"/>
      <c r="E6" s="7"/>
      <c r="F6" s="7"/>
      <c r="G6" s="7"/>
      <c r="H6" s="7"/>
    </row>
    <row r="7" spans="1:8" ht="33.75" customHeight="1" x14ac:dyDescent="0.15">
      <c r="A7" s="88">
        <v>7.2499999999999995E-2</v>
      </c>
      <c r="B7" s="89"/>
      <c r="C7" s="7"/>
      <c r="D7" s="7"/>
      <c r="E7" s="7"/>
      <c r="F7" s="7"/>
      <c r="G7" s="7"/>
      <c r="H7" s="7"/>
    </row>
    <row r="8" spans="1:8" ht="33.75" customHeight="1" x14ac:dyDescent="0.15">
      <c r="A8" s="88">
        <v>7.4999999999999997E-2</v>
      </c>
      <c r="B8" s="89"/>
      <c r="C8" s="7"/>
      <c r="D8" s="7"/>
      <c r="E8" s="7"/>
      <c r="F8" s="7"/>
      <c r="G8" s="7"/>
      <c r="H8" s="7"/>
    </row>
    <row r="9" spans="1:8" ht="33.75" customHeight="1" x14ac:dyDescent="0.15">
      <c r="A9" s="88">
        <v>7.7499999999999999E-2</v>
      </c>
      <c r="B9" s="89"/>
      <c r="C9" s="7"/>
      <c r="D9" s="7"/>
      <c r="E9" s="7"/>
      <c r="F9" s="7"/>
      <c r="G9" s="7"/>
      <c r="H9" s="7"/>
    </row>
    <row r="10" spans="1:8" ht="33.75" customHeight="1" x14ac:dyDescent="0.15">
      <c r="A10" s="88">
        <v>0.08</v>
      </c>
      <c r="B10" s="89"/>
      <c r="C10" s="7"/>
      <c r="D10" s="7"/>
      <c r="E10" s="7"/>
      <c r="F10" s="7"/>
      <c r="G10" s="7"/>
      <c r="H10" s="7"/>
    </row>
    <row r="11" spans="1:8" ht="33.75" customHeight="1" x14ac:dyDescent="0.15">
      <c r="A11" s="88">
        <v>8.2500000000000004E-2</v>
      </c>
      <c r="B11" s="89"/>
      <c r="C11" s="7"/>
      <c r="D11" s="7"/>
      <c r="E11" s="7"/>
      <c r="F11" s="7"/>
      <c r="G11" s="7"/>
      <c r="H11" s="7"/>
    </row>
    <row r="12" spans="1:8" ht="33.75" customHeight="1" x14ac:dyDescent="0.15">
      <c r="A12" s="88">
        <v>8.5000000000000006E-2</v>
      </c>
      <c r="B12" s="89"/>
      <c r="C12" s="7"/>
      <c r="D12" s="7"/>
      <c r="E12" s="7"/>
      <c r="F12" s="7"/>
      <c r="G12" s="7"/>
      <c r="H12" s="7"/>
    </row>
    <row r="13" spans="1:8" ht="33.75" customHeight="1" x14ac:dyDescent="0.15">
      <c r="A13" s="88">
        <v>8.7499999999999994E-2</v>
      </c>
      <c r="B13" s="89"/>
      <c r="C13" s="7"/>
      <c r="D13" s="7"/>
      <c r="E13" s="7"/>
      <c r="F13" s="7"/>
      <c r="G13" s="7"/>
      <c r="H13" s="7"/>
    </row>
    <row r="14" spans="1:8" ht="33.75" customHeight="1" x14ac:dyDescent="0.15">
      <c r="A14" s="88">
        <v>0.09</v>
      </c>
      <c r="B14" s="89"/>
      <c r="C14" s="7"/>
      <c r="D14" s="7"/>
      <c r="E14" s="7"/>
      <c r="F14" s="7"/>
      <c r="G14" s="7"/>
      <c r="H14" s="7"/>
    </row>
    <row r="15" spans="1:8" ht="33.75" customHeight="1" x14ac:dyDescent="0.15">
      <c r="A15" s="88">
        <v>9.2499999999999999E-2</v>
      </c>
      <c r="B15" s="89"/>
      <c r="C15" s="7"/>
      <c r="D15" s="7"/>
      <c r="E15" s="7"/>
      <c r="F15" s="7"/>
      <c r="G15" s="7"/>
      <c r="H15" s="7"/>
    </row>
    <row r="16" spans="1:8" ht="33.75" customHeight="1" x14ac:dyDescent="0.15">
      <c r="A16" s="88">
        <v>9.5000000000000001E-2</v>
      </c>
      <c r="B16" s="89"/>
      <c r="C16" s="7"/>
      <c r="D16" s="7"/>
      <c r="E16" s="7"/>
      <c r="F16" s="7"/>
      <c r="G16" s="7"/>
      <c r="H16" s="7"/>
    </row>
    <row r="17" spans="1:8" ht="33.75" customHeight="1" x14ac:dyDescent="0.15">
      <c r="A17" s="88">
        <v>9.7500000000000003E-2</v>
      </c>
      <c r="B17" s="89"/>
      <c r="C17" s="7"/>
      <c r="D17" s="7"/>
      <c r="E17" s="7"/>
      <c r="F17" s="7"/>
      <c r="G17" s="7"/>
      <c r="H17" s="7"/>
    </row>
    <row r="18" spans="1:8" ht="33.75" customHeight="1" x14ac:dyDescent="0.15">
      <c r="A18" s="88">
        <v>0.1</v>
      </c>
      <c r="B18" s="89"/>
      <c r="C18" s="7"/>
      <c r="D18" s="7"/>
      <c r="E18" s="7"/>
      <c r="F18" s="7"/>
      <c r="G18" s="7"/>
      <c r="H18" s="7"/>
    </row>
  </sheetData>
  <pageMargins left="0.75" right="0.75" top="1" bottom="1" header="0.5" footer="0.5"/>
  <pageSetup orientation="portrait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9"/>
  <sheetViews>
    <sheetView workbookViewId="0">
      <selection activeCell="A5" sqref="A5"/>
    </sheetView>
  </sheetViews>
  <sheetFormatPr baseColWidth="10" defaultColWidth="8.83203125" defaultRowHeight="13" x14ac:dyDescent="0.15"/>
  <cols>
    <col min="1" max="1" width="19.5" bestFit="1" customWidth="1"/>
    <col min="2" max="8" width="12.5" bestFit="1" customWidth="1"/>
  </cols>
  <sheetData>
    <row r="1" spans="1:8" ht="33.75" customHeight="1" x14ac:dyDescent="0.15">
      <c r="A1" s="37" t="s">
        <v>129</v>
      </c>
      <c r="B1" s="38">
        <v>7.7499999999999999E-2</v>
      </c>
    </row>
    <row r="2" spans="1:8" ht="33.75" customHeight="1" x14ac:dyDescent="0.15">
      <c r="A2" s="37" t="s">
        <v>130</v>
      </c>
      <c r="B2" s="39">
        <v>20</v>
      </c>
    </row>
    <row r="3" spans="1:8" ht="33.75" customHeight="1" x14ac:dyDescent="0.15">
      <c r="A3" s="37" t="s">
        <v>131</v>
      </c>
      <c r="B3" s="49">
        <v>100000</v>
      </c>
    </row>
    <row r="4" spans="1:8" x14ac:dyDescent="0.15">
      <c r="A4" s="50"/>
    </row>
    <row r="5" spans="1:8" s="51" customFormat="1" ht="33.75" customHeight="1" x14ac:dyDescent="0.15">
      <c r="A5" s="90">
        <f>PMT(B1,B2,B3)</f>
        <v>-9996.4731162113785</v>
      </c>
      <c r="B5" s="91">
        <v>10</v>
      </c>
      <c r="C5" s="91">
        <v>15</v>
      </c>
      <c r="D5" s="91">
        <v>20</v>
      </c>
      <c r="E5" s="91">
        <v>25</v>
      </c>
      <c r="F5" s="91">
        <v>30</v>
      </c>
      <c r="G5" s="91">
        <v>35</v>
      </c>
      <c r="H5" s="91">
        <v>40</v>
      </c>
    </row>
    <row r="6" spans="1:8" s="51" customFormat="1" ht="33.75" customHeight="1" x14ac:dyDescent="0.15">
      <c r="A6" s="88">
        <v>7.0000000000000007E-2</v>
      </c>
      <c r="B6" s="92"/>
      <c r="C6" s="92"/>
      <c r="D6" s="92"/>
      <c r="E6" s="92"/>
      <c r="F6" s="92"/>
      <c r="G6" s="92"/>
      <c r="H6" s="92"/>
    </row>
    <row r="7" spans="1:8" s="51" customFormat="1" ht="33.75" customHeight="1" x14ac:dyDescent="0.15">
      <c r="A7" s="88">
        <v>7.2499999999999995E-2</v>
      </c>
      <c r="B7" s="92"/>
      <c r="C7" s="92"/>
      <c r="D7" s="92"/>
      <c r="E7" s="92"/>
      <c r="F7" s="92"/>
      <c r="G7" s="92"/>
      <c r="H7" s="92"/>
    </row>
    <row r="8" spans="1:8" s="51" customFormat="1" ht="33.75" customHeight="1" x14ac:dyDescent="0.15">
      <c r="A8" s="88">
        <v>7.4999999999999997E-2</v>
      </c>
      <c r="B8" s="92"/>
      <c r="C8" s="92"/>
      <c r="D8" s="92"/>
      <c r="E8" s="92"/>
      <c r="F8" s="92"/>
      <c r="G8" s="92"/>
      <c r="H8" s="92"/>
    </row>
    <row r="9" spans="1:8" s="51" customFormat="1" ht="33.75" customHeight="1" x14ac:dyDescent="0.15">
      <c r="A9" s="88">
        <v>7.7499999999999999E-2</v>
      </c>
      <c r="B9" s="92"/>
      <c r="C9" s="92"/>
      <c r="D9" s="92"/>
      <c r="E9" s="92"/>
      <c r="F9" s="92"/>
      <c r="G9" s="92"/>
      <c r="H9" s="92"/>
    </row>
    <row r="10" spans="1:8" s="51" customFormat="1" ht="33.75" customHeight="1" x14ac:dyDescent="0.15">
      <c r="A10" s="88">
        <v>0.08</v>
      </c>
      <c r="B10" s="92"/>
      <c r="C10" s="92"/>
      <c r="D10" s="92"/>
      <c r="E10" s="92"/>
      <c r="F10" s="92"/>
      <c r="G10" s="92"/>
      <c r="H10" s="92"/>
    </row>
    <row r="11" spans="1:8" s="51" customFormat="1" ht="33.75" customHeight="1" x14ac:dyDescent="0.15">
      <c r="A11" s="88">
        <v>8.2500000000000004E-2</v>
      </c>
      <c r="B11" s="92"/>
      <c r="C11" s="92"/>
      <c r="D11" s="92"/>
      <c r="E11" s="92"/>
      <c r="F11" s="92"/>
      <c r="G11" s="92"/>
      <c r="H11" s="92"/>
    </row>
    <row r="12" spans="1:8" s="51" customFormat="1" ht="33.75" customHeight="1" x14ac:dyDescent="0.15">
      <c r="A12" s="88">
        <v>8.5000000000000006E-2</v>
      </c>
      <c r="B12" s="92"/>
      <c r="C12" s="92"/>
      <c r="D12" s="92"/>
      <c r="E12" s="92"/>
      <c r="F12" s="92"/>
      <c r="G12" s="92"/>
      <c r="H12" s="92"/>
    </row>
    <row r="13" spans="1:8" s="51" customFormat="1" ht="33.75" customHeight="1" x14ac:dyDescent="0.15">
      <c r="A13" s="88">
        <v>8.7499999999999994E-2</v>
      </c>
      <c r="B13" s="92"/>
      <c r="C13" s="92"/>
      <c r="D13" s="92"/>
      <c r="E13" s="92"/>
      <c r="F13" s="92"/>
      <c r="G13" s="92"/>
      <c r="H13" s="92"/>
    </row>
    <row r="14" spans="1:8" s="51" customFormat="1" ht="33.75" customHeight="1" x14ac:dyDescent="0.15">
      <c r="A14" s="88">
        <v>0.09</v>
      </c>
      <c r="B14" s="92"/>
      <c r="C14" s="92"/>
      <c r="D14" s="92"/>
      <c r="E14" s="92"/>
      <c r="F14" s="92"/>
      <c r="G14" s="92"/>
      <c r="H14" s="92"/>
    </row>
    <row r="15" spans="1:8" s="51" customFormat="1" ht="33.75" customHeight="1" x14ac:dyDescent="0.15">
      <c r="A15" s="88">
        <v>9.2499999999999999E-2</v>
      </c>
      <c r="B15" s="92"/>
      <c r="C15" s="92"/>
      <c r="D15" s="92"/>
      <c r="E15" s="92"/>
      <c r="F15" s="92"/>
      <c r="G15" s="92"/>
      <c r="H15" s="92"/>
    </row>
    <row r="16" spans="1:8" ht="33.75" customHeight="1" x14ac:dyDescent="0.15">
      <c r="A16" s="88">
        <v>9.5000000000000001E-2</v>
      </c>
      <c r="B16" s="93"/>
      <c r="C16" s="93"/>
      <c r="D16" s="93"/>
      <c r="E16" s="93"/>
      <c r="F16" s="93"/>
      <c r="G16" s="93"/>
      <c r="H16" s="93"/>
    </row>
    <row r="17" spans="1:8" ht="33.75" customHeight="1" x14ac:dyDescent="0.15">
      <c r="A17" s="88">
        <v>9.7500000000000003E-2</v>
      </c>
      <c r="B17" s="93"/>
      <c r="C17" s="93"/>
      <c r="D17" s="93"/>
      <c r="E17" s="93"/>
      <c r="F17" s="93"/>
      <c r="G17" s="93"/>
      <c r="H17" s="93"/>
    </row>
    <row r="18" spans="1:8" ht="33.75" customHeight="1" x14ac:dyDescent="0.15">
      <c r="A18" s="88">
        <v>0.1</v>
      </c>
      <c r="B18" s="93"/>
      <c r="C18" s="93"/>
      <c r="D18" s="93"/>
      <c r="E18" s="93"/>
      <c r="F18" s="93"/>
      <c r="G18" s="93"/>
      <c r="H18" s="93"/>
    </row>
    <row r="19" spans="1:8" x14ac:dyDescent="0.15">
      <c r="A19" s="6"/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9"/>
  <dimension ref="A2:D18"/>
  <sheetViews>
    <sheetView workbookViewId="0"/>
  </sheetViews>
  <sheetFormatPr baseColWidth="10" defaultColWidth="8.83203125" defaultRowHeight="13" x14ac:dyDescent="0.15"/>
  <cols>
    <col min="1" max="2" width="10.5" customWidth="1"/>
    <col min="3" max="3" width="9.5" customWidth="1"/>
  </cols>
  <sheetData>
    <row r="2" spans="1:4" x14ac:dyDescent="0.15">
      <c r="A2" s="32" t="s">
        <v>117</v>
      </c>
      <c r="B2" s="32" t="s">
        <v>118</v>
      </c>
      <c r="C2" s="33" t="s">
        <v>119</v>
      </c>
      <c r="D2" s="34"/>
    </row>
    <row r="3" spans="1:4" x14ac:dyDescent="0.15">
      <c r="A3">
        <v>100</v>
      </c>
      <c r="B3">
        <v>1</v>
      </c>
      <c r="C3" s="35" t="s">
        <v>120</v>
      </c>
      <c r="D3">
        <v>1</v>
      </c>
    </row>
    <row r="4" spans="1:4" x14ac:dyDescent="0.15">
      <c r="A4">
        <v>101</v>
      </c>
      <c r="B4">
        <v>2</v>
      </c>
      <c r="C4" s="35" t="s">
        <v>121</v>
      </c>
      <c r="D4">
        <v>2</v>
      </c>
    </row>
    <row r="5" spans="1:4" x14ac:dyDescent="0.15">
      <c r="A5">
        <v>102</v>
      </c>
      <c r="B5">
        <v>2</v>
      </c>
      <c r="C5" s="35" t="s">
        <v>122</v>
      </c>
      <c r="D5">
        <v>3</v>
      </c>
    </row>
    <row r="6" spans="1:4" x14ac:dyDescent="0.15">
      <c r="A6">
        <v>103</v>
      </c>
      <c r="B6">
        <v>1</v>
      </c>
      <c r="C6" s="35" t="s">
        <v>123</v>
      </c>
      <c r="D6">
        <v>4</v>
      </c>
    </row>
    <row r="7" spans="1:4" x14ac:dyDescent="0.15">
      <c r="A7">
        <v>104</v>
      </c>
      <c r="B7">
        <v>1</v>
      </c>
    </row>
    <row r="8" spans="1:4" x14ac:dyDescent="0.15">
      <c r="A8">
        <v>105</v>
      </c>
      <c r="B8">
        <v>4</v>
      </c>
    </row>
    <row r="9" spans="1:4" x14ac:dyDescent="0.15">
      <c r="A9">
        <v>106</v>
      </c>
      <c r="B9">
        <v>3</v>
      </c>
    </row>
    <row r="10" spans="1:4" x14ac:dyDescent="0.15">
      <c r="A10">
        <v>107</v>
      </c>
      <c r="B10">
        <v>5</v>
      </c>
    </row>
    <row r="11" spans="1:4" x14ac:dyDescent="0.15">
      <c r="A11">
        <v>108</v>
      </c>
      <c r="B11">
        <v>2</v>
      </c>
    </row>
    <row r="12" spans="1:4" x14ac:dyDescent="0.15">
      <c r="A12">
        <v>109</v>
      </c>
      <c r="B12">
        <v>1</v>
      </c>
    </row>
    <row r="13" spans="1:4" x14ac:dyDescent="0.15">
      <c r="A13">
        <v>110</v>
      </c>
      <c r="B13">
        <v>2</v>
      </c>
    </row>
    <row r="14" spans="1:4" x14ac:dyDescent="0.15">
      <c r="A14">
        <v>111</v>
      </c>
      <c r="B14">
        <v>3</v>
      </c>
    </row>
    <row r="15" spans="1:4" x14ac:dyDescent="0.15">
      <c r="A15">
        <v>112</v>
      </c>
      <c r="B15">
        <v>2</v>
      </c>
    </row>
    <row r="18" spans="1:2" x14ac:dyDescent="0.15">
      <c r="A18">
        <v>115</v>
      </c>
      <c r="B18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A38F4-8922-4784-8D5B-3368B71BD1A2}">
  <dimension ref="A1:D5"/>
  <sheetViews>
    <sheetView zoomScale="210" zoomScaleNormal="210" workbookViewId="0">
      <selection activeCell="B2" sqref="B2"/>
    </sheetView>
  </sheetViews>
  <sheetFormatPr baseColWidth="10" defaultColWidth="8.83203125" defaultRowHeight="13" x14ac:dyDescent="0.15"/>
  <cols>
    <col min="2" max="2" width="21.5" customWidth="1"/>
    <col min="3" max="3" width="19.83203125" customWidth="1"/>
    <col min="4" max="4" width="17.5" customWidth="1"/>
  </cols>
  <sheetData>
    <row r="1" spans="1:4" ht="15" x14ac:dyDescent="0.2">
      <c r="A1" s="104" t="s">
        <v>694</v>
      </c>
      <c r="B1" s="104" t="s">
        <v>353</v>
      </c>
      <c r="C1" s="104" t="s">
        <v>3</v>
      </c>
      <c r="D1" s="104" t="s">
        <v>4</v>
      </c>
    </row>
    <row r="2" spans="1:4" x14ac:dyDescent="0.15">
      <c r="A2">
        <v>1000</v>
      </c>
    </row>
    <row r="3" spans="1:4" x14ac:dyDescent="0.15">
      <c r="A3">
        <v>1010</v>
      </c>
    </row>
    <row r="4" spans="1:4" x14ac:dyDescent="0.15">
      <c r="A4">
        <v>1013</v>
      </c>
    </row>
    <row r="5" spans="1:4" x14ac:dyDescent="0.15">
      <c r="A5">
        <v>1020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259A0-9D02-4473-AC8D-4DC34BC8A854}">
  <dimension ref="A1:J83"/>
  <sheetViews>
    <sheetView workbookViewId="0">
      <selection activeCell="G17" sqref="G17"/>
    </sheetView>
  </sheetViews>
  <sheetFormatPr baseColWidth="10" defaultColWidth="8.83203125" defaultRowHeight="13" x14ac:dyDescent="0.15"/>
  <cols>
    <col min="1" max="1" width="12" bestFit="1" customWidth="1"/>
    <col min="2" max="2" width="11.33203125" bestFit="1" customWidth="1"/>
    <col min="3" max="3" width="14.33203125" bestFit="1" customWidth="1"/>
    <col min="4" max="4" width="28.6640625" customWidth="1"/>
    <col min="5" max="5" width="4.5" bestFit="1" customWidth="1"/>
    <col min="6" max="6" width="12" bestFit="1" customWidth="1"/>
    <col min="7" max="7" width="17.6640625" bestFit="1" customWidth="1"/>
    <col min="8" max="8" width="12.33203125" bestFit="1" customWidth="1"/>
    <col min="9" max="10" width="17" style="109" bestFit="1" customWidth="1"/>
  </cols>
  <sheetData>
    <row r="1" spans="1:10" ht="21" customHeight="1" x14ac:dyDescent="0.15">
      <c r="A1" s="68" t="s">
        <v>351</v>
      </c>
      <c r="B1" s="68" t="s">
        <v>134</v>
      </c>
      <c r="C1" s="68" t="s">
        <v>135</v>
      </c>
      <c r="D1" s="68" t="s">
        <v>353</v>
      </c>
      <c r="E1" s="68" t="s">
        <v>136</v>
      </c>
      <c r="F1" s="68" t="s">
        <v>3</v>
      </c>
      <c r="G1" s="68" t="s">
        <v>137</v>
      </c>
      <c r="H1" s="68" t="s">
        <v>4</v>
      </c>
      <c r="I1" s="107" t="s">
        <v>138</v>
      </c>
      <c r="J1" s="107" t="s">
        <v>139</v>
      </c>
    </row>
    <row r="2" spans="1:10" x14ac:dyDescent="0.15">
      <c r="A2" s="42">
        <v>1000</v>
      </c>
      <c r="B2" s="42" t="s">
        <v>140</v>
      </c>
      <c r="C2" s="42" t="s">
        <v>428</v>
      </c>
      <c r="D2" s="42"/>
      <c r="E2" s="42" t="s">
        <v>141</v>
      </c>
      <c r="F2" s="42" t="s">
        <v>15</v>
      </c>
      <c r="G2" s="42" t="s">
        <v>142</v>
      </c>
      <c r="H2" s="41">
        <v>120500</v>
      </c>
      <c r="I2" s="108">
        <v>36647</v>
      </c>
      <c r="J2" s="108">
        <v>18406</v>
      </c>
    </row>
    <row r="3" spans="1:10" x14ac:dyDescent="0.15">
      <c r="A3" s="42">
        <v>1001</v>
      </c>
      <c r="B3" s="42" t="s">
        <v>261</v>
      </c>
      <c r="C3" s="42" t="s">
        <v>430</v>
      </c>
      <c r="D3" s="42"/>
      <c r="E3" s="42" t="s">
        <v>141</v>
      </c>
      <c r="F3" s="42" t="s">
        <v>143</v>
      </c>
      <c r="G3" s="42" t="s">
        <v>144</v>
      </c>
      <c r="H3" s="41">
        <v>78900</v>
      </c>
      <c r="I3" s="108">
        <v>36636</v>
      </c>
      <c r="J3" s="108">
        <v>24042</v>
      </c>
    </row>
    <row r="4" spans="1:10" x14ac:dyDescent="0.15">
      <c r="A4" s="42">
        <v>1002</v>
      </c>
      <c r="B4" s="42" t="s">
        <v>25</v>
      </c>
      <c r="C4" s="42" t="s">
        <v>429</v>
      </c>
      <c r="D4" s="42"/>
      <c r="E4" s="42" t="s">
        <v>141</v>
      </c>
      <c r="F4" s="42" t="s">
        <v>15</v>
      </c>
      <c r="G4" s="42" t="s">
        <v>145</v>
      </c>
      <c r="H4" s="41">
        <v>66800</v>
      </c>
      <c r="I4" s="108">
        <v>36695</v>
      </c>
      <c r="J4" s="108">
        <v>20962</v>
      </c>
    </row>
    <row r="5" spans="1:10" x14ac:dyDescent="0.15">
      <c r="A5" s="42">
        <v>1003</v>
      </c>
      <c r="B5" s="42" t="s">
        <v>146</v>
      </c>
      <c r="C5" s="42" t="s">
        <v>147</v>
      </c>
      <c r="D5" s="42"/>
      <c r="E5" s="42" t="s">
        <v>148</v>
      </c>
      <c r="F5" s="42" t="s">
        <v>149</v>
      </c>
      <c r="G5" s="42" t="s">
        <v>150</v>
      </c>
      <c r="H5" s="41">
        <v>58500</v>
      </c>
      <c r="I5" s="108">
        <v>36901</v>
      </c>
      <c r="J5" s="108">
        <v>24562</v>
      </c>
    </row>
    <row r="6" spans="1:10" x14ac:dyDescent="0.15">
      <c r="A6" s="42">
        <v>1004</v>
      </c>
      <c r="B6" s="42" t="s">
        <v>151</v>
      </c>
      <c r="C6" s="42" t="s">
        <v>152</v>
      </c>
      <c r="D6" s="42"/>
      <c r="E6" s="42" t="s">
        <v>141</v>
      </c>
      <c r="F6" s="42" t="s">
        <v>15</v>
      </c>
      <c r="G6" s="42" t="s">
        <v>153</v>
      </c>
      <c r="H6" s="41">
        <v>60400</v>
      </c>
      <c r="I6" s="108">
        <v>37003</v>
      </c>
      <c r="J6" s="108">
        <v>21548</v>
      </c>
    </row>
    <row r="7" spans="1:10" x14ac:dyDescent="0.15">
      <c r="A7" s="42">
        <v>1005</v>
      </c>
      <c r="B7" s="42" t="s">
        <v>154</v>
      </c>
      <c r="C7" s="42" t="s">
        <v>155</v>
      </c>
      <c r="D7" s="42"/>
      <c r="E7" s="42" t="s">
        <v>141</v>
      </c>
      <c r="F7" s="42" t="s">
        <v>13</v>
      </c>
      <c r="G7" s="42" t="s">
        <v>156</v>
      </c>
      <c r="H7" s="41">
        <v>68300</v>
      </c>
      <c r="I7" s="108">
        <v>37027</v>
      </c>
      <c r="J7" s="108">
        <v>26003</v>
      </c>
    </row>
    <row r="8" spans="1:10" x14ac:dyDescent="0.15">
      <c r="A8" s="42">
        <v>1006</v>
      </c>
      <c r="B8" s="42" t="s">
        <v>157</v>
      </c>
      <c r="C8" s="42" t="s">
        <v>158</v>
      </c>
      <c r="D8" s="42"/>
      <c r="E8" s="42" t="s">
        <v>141</v>
      </c>
      <c r="F8" s="42" t="s">
        <v>159</v>
      </c>
      <c r="G8" s="42" t="s">
        <v>160</v>
      </c>
      <c r="H8" s="41">
        <v>62100</v>
      </c>
      <c r="I8" s="108">
        <v>37039</v>
      </c>
      <c r="J8" s="108">
        <v>21284</v>
      </c>
    </row>
    <row r="9" spans="1:10" x14ac:dyDescent="0.15">
      <c r="A9" s="42">
        <v>1007</v>
      </c>
      <c r="B9" s="42" t="s">
        <v>161</v>
      </c>
      <c r="C9" s="42" t="s">
        <v>162</v>
      </c>
      <c r="D9" s="42"/>
      <c r="E9" s="42" t="s">
        <v>141</v>
      </c>
      <c r="F9" s="42" t="s">
        <v>143</v>
      </c>
      <c r="G9" s="42" t="s">
        <v>144</v>
      </c>
      <c r="H9" s="41">
        <v>74900</v>
      </c>
      <c r="I9" s="108">
        <v>32904</v>
      </c>
      <c r="J9" s="108">
        <v>21160</v>
      </c>
    </row>
    <row r="10" spans="1:10" x14ac:dyDescent="0.15">
      <c r="A10" s="42">
        <v>1008</v>
      </c>
      <c r="B10" s="42" t="s">
        <v>163</v>
      </c>
      <c r="C10" s="42" t="s">
        <v>164</v>
      </c>
      <c r="D10" s="42"/>
      <c r="E10" s="42" t="s">
        <v>141</v>
      </c>
      <c r="F10" s="42" t="s">
        <v>15</v>
      </c>
      <c r="G10" s="42" t="s">
        <v>165</v>
      </c>
      <c r="H10" s="41">
        <v>61400</v>
      </c>
      <c r="I10" s="108">
        <v>33137</v>
      </c>
      <c r="J10" s="108">
        <v>19644</v>
      </c>
    </row>
    <row r="11" spans="1:10" x14ac:dyDescent="0.15">
      <c r="A11" s="42">
        <v>1009</v>
      </c>
      <c r="B11" s="42" t="s">
        <v>166</v>
      </c>
      <c r="C11" s="42" t="s">
        <v>167</v>
      </c>
      <c r="D11" s="42"/>
      <c r="E11" s="42" t="s">
        <v>141</v>
      </c>
      <c r="F11" s="42" t="s">
        <v>143</v>
      </c>
      <c r="G11" s="42" t="s">
        <v>168</v>
      </c>
      <c r="H11" s="41">
        <v>70000</v>
      </c>
      <c r="I11" s="108">
        <v>33301</v>
      </c>
      <c r="J11" s="108">
        <v>21177</v>
      </c>
    </row>
    <row r="12" spans="1:10" x14ac:dyDescent="0.15">
      <c r="A12" s="42">
        <v>1010</v>
      </c>
      <c r="B12" s="42" t="s">
        <v>169</v>
      </c>
      <c r="C12" s="42" t="s">
        <v>170</v>
      </c>
      <c r="D12" s="42"/>
      <c r="E12" s="42" t="s">
        <v>148</v>
      </c>
      <c r="F12" s="42" t="s">
        <v>159</v>
      </c>
      <c r="G12" s="42" t="s">
        <v>168</v>
      </c>
      <c r="H12" s="41">
        <v>49500</v>
      </c>
      <c r="I12" s="108">
        <v>33312</v>
      </c>
      <c r="J12" s="108">
        <v>20185</v>
      </c>
    </row>
    <row r="13" spans="1:10" x14ac:dyDescent="0.15">
      <c r="A13" s="42">
        <v>1011</v>
      </c>
      <c r="B13" s="42" t="s">
        <v>171</v>
      </c>
      <c r="C13" s="42" t="s">
        <v>172</v>
      </c>
      <c r="D13" s="42"/>
      <c r="E13" s="42" t="s">
        <v>141</v>
      </c>
      <c r="F13" s="42" t="s">
        <v>143</v>
      </c>
      <c r="G13" s="42" t="s">
        <v>168</v>
      </c>
      <c r="H13" s="41">
        <v>67900</v>
      </c>
      <c r="I13" s="108">
        <v>33328</v>
      </c>
      <c r="J13" s="108">
        <v>25691</v>
      </c>
    </row>
    <row r="14" spans="1:10" x14ac:dyDescent="0.15">
      <c r="A14" s="42">
        <v>1012</v>
      </c>
      <c r="B14" s="42" t="s">
        <v>173</v>
      </c>
      <c r="C14" s="42" t="s">
        <v>174</v>
      </c>
      <c r="D14" s="42"/>
      <c r="E14" s="42" t="s">
        <v>141</v>
      </c>
      <c r="F14" s="42" t="s">
        <v>143</v>
      </c>
      <c r="G14" s="42" t="s">
        <v>144</v>
      </c>
      <c r="H14" s="41">
        <v>71600</v>
      </c>
      <c r="I14" s="108">
        <v>33345</v>
      </c>
      <c r="J14" s="108">
        <v>21379</v>
      </c>
    </row>
    <row r="15" spans="1:10" x14ac:dyDescent="0.15">
      <c r="A15" s="42">
        <v>1013</v>
      </c>
      <c r="B15" s="42" t="s">
        <v>16</v>
      </c>
      <c r="C15" s="42" t="s">
        <v>175</v>
      </c>
      <c r="D15" s="42"/>
      <c r="E15" s="42" t="s">
        <v>141</v>
      </c>
      <c r="F15" s="42" t="s">
        <v>14</v>
      </c>
      <c r="G15" s="42" t="s">
        <v>176</v>
      </c>
      <c r="H15" s="41">
        <v>39500</v>
      </c>
      <c r="I15" s="108">
        <v>33383</v>
      </c>
      <c r="J15" s="108">
        <v>23570</v>
      </c>
    </row>
    <row r="16" spans="1:10" x14ac:dyDescent="0.15">
      <c r="A16" s="42">
        <v>1014</v>
      </c>
      <c r="B16" s="42" t="s">
        <v>177</v>
      </c>
      <c r="C16" s="42" t="s">
        <v>178</v>
      </c>
      <c r="D16" s="42"/>
      <c r="E16" s="42" t="s">
        <v>148</v>
      </c>
      <c r="F16" s="42" t="s">
        <v>159</v>
      </c>
      <c r="G16" s="42" t="s">
        <v>179</v>
      </c>
      <c r="H16" s="41">
        <v>35900</v>
      </c>
      <c r="I16" s="108">
        <v>33409</v>
      </c>
      <c r="J16" s="108">
        <v>25944</v>
      </c>
    </row>
    <row r="17" spans="1:10" x14ac:dyDescent="0.15">
      <c r="A17" s="42">
        <v>1015</v>
      </c>
      <c r="B17" s="42" t="s">
        <v>180</v>
      </c>
      <c r="C17" s="42" t="s">
        <v>181</v>
      </c>
      <c r="D17" s="42"/>
      <c r="E17" s="42" t="s">
        <v>148</v>
      </c>
      <c r="F17" s="42" t="s">
        <v>13</v>
      </c>
      <c r="G17" s="42" t="s">
        <v>156</v>
      </c>
      <c r="H17" s="41">
        <v>50000</v>
      </c>
      <c r="I17" s="108">
        <v>33501</v>
      </c>
      <c r="J17" s="108">
        <v>23188</v>
      </c>
    </row>
    <row r="18" spans="1:10" x14ac:dyDescent="0.15">
      <c r="A18" s="42">
        <v>1016</v>
      </c>
      <c r="B18" s="42" t="s">
        <v>182</v>
      </c>
      <c r="C18" s="42" t="s">
        <v>183</v>
      </c>
      <c r="D18" s="42"/>
      <c r="E18" s="42" t="s">
        <v>141</v>
      </c>
      <c r="F18" s="42" t="s">
        <v>143</v>
      </c>
      <c r="G18" s="42" t="s">
        <v>184</v>
      </c>
      <c r="H18" s="41">
        <v>54000</v>
      </c>
      <c r="I18" s="108">
        <v>33562</v>
      </c>
      <c r="J18" s="108">
        <v>20895</v>
      </c>
    </row>
    <row r="19" spans="1:10" x14ac:dyDescent="0.15">
      <c r="A19" s="42">
        <v>1017</v>
      </c>
      <c r="B19" s="42" t="s">
        <v>185</v>
      </c>
      <c r="C19" s="42" t="s">
        <v>186</v>
      </c>
      <c r="D19" s="42"/>
      <c r="E19" s="42" t="s">
        <v>148</v>
      </c>
      <c r="F19" s="42" t="s">
        <v>14</v>
      </c>
      <c r="G19" s="42" t="s">
        <v>176</v>
      </c>
      <c r="H19" s="41">
        <v>79400</v>
      </c>
      <c r="I19" s="108">
        <v>33564</v>
      </c>
      <c r="J19" s="108">
        <v>27555</v>
      </c>
    </row>
    <row r="20" spans="1:10" x14ac:dyDescent="0.15">
      <c r="A20" s="42">
        <v>1018</v>
      </c>
      <c r="B20" s="42" t="s">
        <v>187</v>
      </c>
      <c r="C20" s="42" t="s">
        <v>188</v>
      </c>
      <c r="D20" s="42"/>
      <c r="E20" s="42" t="s">
        <v>148</v>
      </c>
      <c r="F20" s="42" t="s">
        <v>143</v>
      </c>
      <c r="G20" s="42" t="s">
        <v>189</v>
      </c>
      <c r="H20" s="41">
        <v>65600</v>
      </c>
      <c r="I20" s="108">
        <v>33617</v>
      </c>
      <c r="J20" s="108">
        <v>19513</v>
      </c>
    </row>
    <row r="21" spans="1:10" x14ac:dyDescent="0.15">
      <c r="A21" s="42">
        <v>1019</v>
      </c>
      <c r="B21" s="42" t="s">
        <v>190</v>
      </c>
      <c r="C21" s="42" t="s">
        <v>191</v>
      </c>
      <c r="D21" s="42"/>
      <c r="E21" s="42" t="s">
        <v>141</v>
      </c>
      <c r="F21" s="42" t="s">
        <v>143</v>
      </c>
      <c r="G21" s="42" t="s">
        <v>192</v>
      </c>
      <c r="H21" s="41">
        <v>75500</v>
      </c>
      <c r="I21" s="108">
        <v>33655</v>
      </c>
      <c r="J21" s="108">
        <v>22193</v>
      </c>
    </row>
    <row r="22" spans="1:10" x14ac:dyDescent="0.15">
      <c r="A22" s="42">
        <v>1020</v>
      </c>
      <c r="B22" s="42" t="s">
        <v>193</v>
      </c>
      <c r="C22" s="42" t="s">
        <v>194</v>
      </c>
      <c r="D22" s="42"/>
      <c r="E22" s="42" t="s">
        <v>148</v>
      </c>
      <c r="F22" s="42" t="s">
        <v>159</v>
      </c>
      <c r="G22" s="42" t="s">
        <v>179</v>
      </c>
      <c r="H22" s="41">
        <v>78300</v>
      </c>
      <c r="I22" s="108">
        <v>33759</v>
      </c>
      <c r="J22" s="108">
        <v>25564</v>
      </c>
    </row>
    <row r="23" spans="1:10" x14ac:dyDescent="0.15">
      <c r="A23" s="42">
        <v>1021</v>
      </c>
      <c r="B23" s="42" t="s">
        <v>195</v>
      </c>
      <c r="C23" s="42" t="s">
        <v>196</v>
      </c>
      <c r="D23" s="42"/>
      <c r="E23" s="42" t="s">
        <v>141</v>
      </c>
      <c r="F23" s="42" t="s">
        <v>149</v>
      </c>
      <c r="G23" s="42" t="s">
        <v>197</v>
      </c>
      <c r="H23" s="41">
        <v>40400</v>
      </c>
      <c r="I23" s="108">
        <v>33763</v>
      </c>
      <c r="J23" s="108">
        <v>24195</v>
      </c>
    </row>
    <row r="24" spans="1:10" x14ac:dyDescent="0.15">
      <c r="A24" s="42">
        <v>1022</v>
      </c>
      <c r="B24" s="42" t="s">
        <v>198</v>
      </c>
      <c r="C24" s="42" t="s">
        <v>199</v>
      </c>
      <c r="D24" s="42"/>
      <c r="E24" s="42" t="s">
        <v>148</v>
      </c>
      <c r="F24" s="42" t="s">
        <v>13</v>
      </c>
      <c r="G24" s="42" t="s">
        <v>200</v>
      </c>
      <c r="H24" s="41">
        <v>55900</v>
      </c>
      <c r="I24" s="108">
        <v>33764</v>
      </c>
      <c r="J24" s="108">
        <v>28923</v>
      </c>
    </row>
    <row r="25" spans="1:10" x14ac:dyDescent="0.15">
      <c r="A25" s="42">
        <v>1023</v>
      </c>
      <c r="B25" s="42" t="s">
        <v>201</v>
      </c>
      <c r="C25" s="42" t="s">
        <v>202</v>
      </c>
      <c r="D25" s="42"/>
      <c r="E25" s="42" t="s">
        <v>141</v>
      </c>
      <c r="F25" s="42" t="s">
        <v>143</v>
      </c>
      <c r="G25" s="42" t="s">
        <v>203</v>
      </c>
      <c r="H25" s="41">
        <v>68100</v>
      </c>
      <c r="I25" s="108">
        <v>33904</v>
      </c>
      <c r="J25" s="108">
        <v>24232</v>
      </c>
    </row>
    <row r="26" spans="1:10" x14ac:dyDescent="0.15">
      <c r="A26" s="42">
        <v>1024</v>
      </c>
      <c r="B26" s="42" t="s">
        <v>204</v>
      </c>
      <c r="C26" s="42" t="s">
        <v>205</v>
      </c>
      <c r="D26" s="42"/>
      <c r="E26" s="42" t="s">
        <v>141</v>
      </c>
      <c r="F26" s="42" t="s">
        <v>13</v>
      </c>
      <c r="G26" s="42" t="s">
        <v>156</v>
      </c>
      <c r="H26" s="41">
        <v>55300</v>
      </c>
      <c r="I26" s="108">
        <v>33941</v>
      </c>
      <c r="J26" s="108">
        <v>20657</v>
      </c>
    </row>
    <row r="27" spans="1:10" x14ac:dyDescent="0.15">
      <c r="A27" s="42">
        <v>1025</v>
      </c>
      <c r="B27" s="42" t="s">
        <v>206</v>
      </c>
      <c r="C27" s="42" t="s">
        <v>207</v>
      </c>
      <c r="D27" s="42"/>
      <c r="E27" s="42" t="s">
        <v>141</v>
      </c>
      <c r="F27" s="42" t="s">
        <v>14</v>
      </c>
      <c r="G27" s="42" t="s">
        <v>176</v>
      </c>
      <c r="H27" s="41">
        <v>80200</v>
      </c>
      <c r="I27" s="108">
        <v>33980</v>
      </c>
      <c r="J27" s="108">
        <v>24780</v>
      </c>
    </row>
    <row r="28" spans="1:10" x14ac:dyDescent="0.15">
      <c r="A28" s="42">
        <v>1026</v>
      </c>
      <c r="B28" s="42" t="s">
        <v>208</v>
      </c>
      <c r="C28" s="42" t="s">
        <v>209</v>
      </c>
      <c r="D28" s="42"/>
      <c r="E28" s="42" t="s">
        <v>148</v>
      </c>
      <c r="F28" s="42" t="s">
        <v>13</v>
      </c>
      <c r="G28" s="42" t="s">
        <v>200</v>
      </c>
      <c r="H28" s="41">
        <v>50100</v>
      </c>
      <c r="I28" s="108">
        <v>34282</v>
      </c>
      <c r="J28" s="108">
        <v>19481</v>
      </c>
    </row>
    <row r="29" spans="1:10" x14ac:dyDescent="0.15">
      <c r="A29" s="42">
        <v>1027</v>
      </c>
      <c r="B29" s="42" t="s">
        <v>210</v>
      </c>
      <c r="C29" s="42" t="s">
        <v>211</v>
      </c>
      <c r="D29" s="42"/>
      <c r="E29" s="42" t="s">
        <v>141</v>
      </c>
      <c r="F29" s="42" t="s">
        <v>15</v>
      </c>
      <c r="G29" s="42" t="s">
        <v>153</v>
      </c>
      <c r="H29" s="41">
        <v>59000</v>
      </c>
      <c r="I29" s="108">
        <v>34302</v>
      </c>
      <c r="J29" s="108">
        <v>20105</v>
      </c>
    </row>
    <row r="30" spans="1:10" x14ac:dyDescent="0.15">
      <c r="A30" s="42">
        <v>1028</v>
      </c>
      <c r="B30" s="42" t="s">
        <v>212</v>
      </c>
      <c r="C30" s="42" t="s">
        <v>213</v>
      </c>
      <c r="D30" s="42"/>
      <c r="E30" s="42" t="s">
        <v>148</v>
      </c>
      <c r="F30" s="42" t="s">
        <v>14</v>
      </c>
      <c r="G30" s="42" t="s">
        <v>176</v>
      </c>
      <c r="H30" s="41">
        <v>41400</v>
      </c>
      <c r="I30" s="108">
        <v>34368</v>
      </c>
      <c r="J30" s="108">
        <v>26208</v>
      </c>
    </row>
    <row r="31" spans="1:10" x14ac:dyDescent="0.15">
      <c r="A31" s="42">
        <v>1029</v>
      </c>
      <c r="B31" s="42" t="s">
        <v>214</v>
      </c>
      <c r="C31" s="42" t="s">
        <v>215</v>
      </c>
      <c r="D31" s="42"/>
      <c r="E31" s="42" t="s">
        <v>148</v>
      </c>
      <c r="F31" s="42" t="s">
        <v>143</v>
      </c>
      <c r="G31" s="42" t="s">
        <v>192</v>
      </c>
      <c r="H31" s="41">
        <v>70500</v>
      </c>
      <c r="I31" s="108">
        <v>34471</v>
      </c>
      <c r="J31" s="108">
        <v>24562</v>
      </c>
    </row>
    <row r="32" spans="1:10" x14ac:dyDescent="0.15">
      <c r="A32" s="42">
        <v>1030</v>
      </c>
      <c r="B32" s="42" t="s">
        <v>193</v>
      </c>
      <c r="C32" s="42" t="s">
        <v>216</v>
      </c>
      <c r="D32" s="42"/>
      <c r="E32" s="42" t="s">
        <v>148</v>
      </c>
      <c r="F32" s="42" t="s">
        <v>15</v>
      </c>
      <c r="G32" s="42" t="s">
        <v>145</v>
      </c>
      <c r="H32" s="41">
        <v>47800</v>
      </c>
      <c r="I32" s="108">
        <v>34522</v>
      </c>
      <c r="J32" s="108">
        <v>23377</v>
      </c>
    </row>
    <row r="33" spans="1:10" x14ac:dyDescent="0.15">
      <c r="A33" s="42">
        <v>1031</v>
      </c>
      <c r="B33" s="42" t="s">
        <v>217</v>
      </c>
      <c r="C33" s="42" t="s">
        <v>218</v>
      </c>
      <c r="D33" s="42"/>
      <c r="E33" s="42" t="s">
        <v>141</v>
      </c>
      <c r="F33" s="42" t="s">
        <v>159</v>
      </c>
      <c r="G33" s="42" t="s">
        <v>160</v>
      </c>
      <c r="H33" s="41">
        <v>45400</v>
      </c>
      <c r="I33" s="108">
        <v>34540</v>
      </c>
      <c r="J33" s="108">
        <v>22487</v>
      </c>
    </row>
    <row r="34" spans="1:10" x14ac:dyDescent="0.15">
      <c r="A34" s="42">
        <v>1032</v>
      </c>
      <c r="B34" s="42" t="s">
        <v>219</v>
      </c>
      <c r="C34" s="42" t="s">
        <v>220</v>
      </c>
      <c r="D34" s="42"/>
      <c r="E34" s="42" t="s">
        <v>148</v>
      </c>
      <c r="F34" s="42" t="s">
        <v>15</v>
      </c>
      <c r="G34" s="42" t="s">
        <v>145</v>
      </c>
      <c r="H34" s="41">
        <v>78600</v>
      </c>
      <c r="I34" s="108">
        <v>34638</v>
      </c>
      <c r="J34" s="108">
        <v>29160</v>
      </c>
    </row>
    <row r="35" spans="1:10" x14ac:dyDescent="0.15">
      <c r="A35" s="42">
        <v>1033</v>
      </c>
      <c r="B35" s="42" t="s">
        <v>221</v>
      </c>
      <c r="C35" s="42" t="s">
        <v>222</v>
      </c>
      <c r="D35" s="42"/>
      <c r="E35" s="42" t="s">
        <v>148</v>
      </c>
      <c r="F35" s="42" t="s">
        <v>159</v>
      </c>
      <c r="G35" s="42" t="s">
        <v>160</v>
      </c>
      <c r="H35" s="41">
        <v>50000</v>
      </c>
      <c r="I35" s="108">
        <v>34789</v>
      </c>
      <c r="J35" s="108">
        <v>24717</v>
      </c>
    </row>
    <row r="36" spans="1:10" x14ac:dyDescent="0.15">
      <c r="A36" s="42">
        <v>1034</v>
      </c>
      <c r="B36" s="42" t="s">
        <v>223</v>
      </c>
      <c r="C36" s="42" t="s">
        <v>224</v>
      </c>
      <c r="D36" s="42"/>
      <c r="E36" s="42" t="s">
        <v>148</v>
      </c>
      <c r="F36" s="42" t="s">
        <v>143</v>
      </c>
      <c r="G36" s="42" t="s">
        <v>189</v>
      </c>
      <c r="H36" s="41">
        <v>46700</v>
      </c>
      <c r="I36" s="108">
        <v>34827</v>
      </c>
      <c r="J36" s="108">
        <v>19464</v>
      </c>
    </row>
    <row r="37" spans="1:10" x14ac:dyDescent="0.15">
      <c r="A37" s="42">
        <v>1035</v>
      </c>
      <c r="B37" s="42" t="s">
        <v>225</v>
      </c>
      <c r="C37" s="42" t="s">
        <v>226</v>
      </c>
      <c r="D37" s="42"/>
      <c r="E37" s="42" t="s">
        <v>141</v>
      </c>
      <c r="F37" s="42" t="s">
        <v>149</v>
      </c>
      <c r="G37" s="42" t="s">
        <v>150</v>
      </c>
      <c r="H37" s="41">
        <v>60300</v>
      </c>
      <c r="I37" s="108">
        <v>34870</v>
      </c>
      <c r="J37" s="108">
        <v>23277</v>
      </c>
    </row>
    <row r="38" spans="1:10" x14ac:dyDescent="0.15">
      <c r="A38" s="42">
        <v>1036</v>
      </c>
      <c r="B38" s="42" t="s">
        <v>227</v>
      </c>
      <c r="C38" s="42" t="s">
        <v>228</v>
      </c>
      <c r="D38" s="42"/>
      <c r="E38" s="42" t="s">
        <v>148</v>
      </c>
      <c r="F38" s="42" t="s">
        <v>14</v>
      </c>
      <c r="G38" s="42" t="s">
        <v>168</v>
      </c>
      <c r="H38" s="41">
        <v>44900</v>
      </c>
      <c r="I38" s="108">
        <v>34933</v>
      </c>
      <c r="J38" s="108">
        <v>26238</v>
      </c>
    </row>
    <row r="39" spans="1:10" x14ac:dyDescent="0.15">
      <c r="A39" s="42">
        <v>1037</v>
      </c>
      <c r="B39" s="42" t="s">
        <v>229</v>
      </c>
      <c r="C39" s="42" t="s">
        <v>230</v>
      </c>
      <c r="D39" s="42"/>
      <c r="E39" s="42" t="s">
        <v>141</v>
      </c>
      <c r="F39" s="42" t="s">
        <v>13</v>
      </c>
      <c r="G39" s="42" t="s">
        <v>156</v>
      </c>
      <c r="H39" s="41">
        <v>50500</v>
      </c>
      <c r="I39" s="108">
        <v>35012</v>
      </c>
      <c r="J39" s="108">
        <v>25007</v>
      </c>
    </row>
    <row r="40" spans="1:10" x14ac:dyDescent="0.15">
      <c r="A40" s="42">
        <v>1038</v>
      </c>
      <c r="B40" s="42" t="s">
        <v>231</v>
      </c>
      <c r="C40" s="42" t="s">
        <v>232</v>
      </c>
      <c r="D40" s="42"/>
      <c r="E40" s="42" t="s">
        <v>148</v>
      </c>
      <c r="F40" s="42" t="s">
        <v>149</v>
      </c>
      <c r="G40" s="42" t="s">
        <v>197</v>
      </c>
      <c r="H40" s="41">
        <v>62000</v>
      </c>
      <c r="I40" s="108">
        <v>35096</v>
      </c>
      <c r="J40" s="108">
        <v>22294</v>
      </c>
    </row>
    <row r="41" spans="1:10" x14ac:dyDescent="0.15">
      <c r="A41" s="42">
        <v>1039</v>
      </c>
      <c r="B41" s="42" t="s">
        <v>233</v>
      </c>
      <c r="C41" s="42" t="s">
        <v>234</v>
      </c>
      <c r="D41" s="42"/>
      <c r="E41" s="42" t="s">
        <v>148</v>
      </c>
      <c r="F41" s="42" t="s">
        <v>13</v>
      </c>
      <c r="G41" s="42" t="s">
        <v>168</v>
      </c>
      <c r="H41" s="41">
        <v>66300</v>
      </c>
      <c r="I41" s="108">
        <v>35142</v>
      </c>
      <c r="J41" s="108">
        <v>27371</v>
      </c>
    </row>
    <row r="42" spans="1:10" x14ac:dyDescent="0.15">
      <c r="A42" s="42">
        <v>1040</v>
      </c>
      <c r="B42" s="42" t="s">
        <v>235</v>
      </c>
      <c r="C42" s="42" t="s">
        <v>236</v>
      </c>
      <c r="D42" s="42"/>
      <c r="E42" s="42" t="s">
        <v>141</v>
      </c>
      <c r="F42" s="42" t="s">
        <v>143</v>
      </c>
      <c r="G42" s="42" t="s">
        <v>203</v>
      </c>
      <c r="H42" s="41">
        <v>78400</v>
      </c>
      <c r="I42" s="108">
        <v>35412</v>
      </c>
      <c r="J42" s="108">
        <v>26663</v>
      </c>
    </row>
    <row r="43" spans="1:10" x14ac:dyDescent="0.15">
      <c r="A43" s="42">
        <v>1041</v>
      </c>
      <c r="B43" s="42" t="s">
        <v>237</v>
      </c>
      <c r="C43" s="42" t="s">
        <v>238</v>
      </c>
      <c r="D43" s="42"/>
      <c r="E43" s="42" t="s">
        <v>141</v>
      </c>
      <c r="F43" s="42" t="s">
        <v>13</v>
      </c>
      <c r="G43" s="42" t="s">
        <v>200</v>
      </c>
      <c r="H43" s="41">
        <v>58000</v>
      </c>
      <c r="I43" s="108">
        <v>35672</v>
      </c>
      <c r="J43" s="108">
        <v>24482</v>
      </c>
    </row>
    <row r="44" spans="1:10" x14ac:dyDescent="0.15">
      <c r="A44" s="42">
        <v>1042</v>
      </c>
      <c r="B44" s="42" t="s">
        <v>239</v>
      </c>
      <c r="C44" s="42" t="s">
        <v>240</v>
      </c>
      <c r="D44" s="42"/>
      <c r="E44" s="42" t="s">
        <v>141</v>
      </c>
      <c r="F44" s="42" t="s">
        <v>15</v>
      </c>
      <c r="G44" s="42" t="s">
        <v>184</v>
      </c>
      <c r="H44" s="41">
        <v>80600</v>
      </c>
      <c r="I44" s="108">
        <v>35688</v>
      </c>
      <c r="J44" s="108">
        <v>27618</v>
      </c>
    </row>
    <row r="45" spans="1:10" x14ac:dyDescent="0.15">
      <c r="A45" s="42">
        <v>1043</v>
      </c>
      <c r="B45" s="42" t="s">
        <v>241</v>
      </c>
      <c r="C45" s="42" t="s">
        <v>242</v>
      </c>
      <c r="D45" s="42"/>
      <c r="E45" s="42" t="s">
        <v>148</v>
      </c>
      <c r="F45" s="42" t="s">
        <v>13</v>
      </c>
      <c r="G45" s="42" t="s">
        <v>184</v>
      </c>
      <c r="H45" s="41">
        <v>78900</v>
      </c>
      <c r="I45" s="108">
        <v>35764</v>
      </c>
      <c r="J45" s="108">
        <v>26044</v>
      </c>
    </row>
    <row r="46" spans="1:10" x14ac:dyDescent="0.15">
      <c r="A46" s="42">
        <v>1044</v>
      </c>
      <c r="B46" s="42" t="s">
        <v>243</v>
      </c>
      <c r="C46" s="42" t="s">
        <v>244</v>
      </c>
      <c r="D46" s="42"/>
      <c r="E46" s="42" t="s">
        <v>141</v>
      </c>
      <c r="F46" s="42" t="s">
        <v>13</v>
      </c>
      <c r="G46" s="42" t="s">
        <v>156</v>
      </c>
      <c r="H46" s="41">
        <v>63000</v>
      </c>
      <c r="I46" s="108">
        <v>35886</v>
      </c>
      <c r="J46" s="108">
        <v>23042</v>
      </c>
    </row>
    <row r="47" spans="1:10" x14ac:dyDescent="0.15">
      <c r="A47" s="42">
        <v>1045</v>
      </c>
      <c r="B47" s="42" t="s">
        <v>245</v>
      </c>
      <c r="C47" s="42" t="s">
        <v>246</v>
      </c>
      <c r="D47" s="42"/>
      <c r="E47" s="42" t="s">
        <v>141</v>
      </c>
      <c r="F47" s="42" t="s">
        <v>143</v>
      </c>
      <c r="G47" s="42" t="s">
        <v>192</v>
      </c>
      <c r="H47" s="41">
        <v>80700</v>
      </c>
      <c r="I47" s="108">
        <v>36030</v>
      </c>
      <c r="J47" s="108">
        <v>28583</v>
      </c>
    </row>
    <row r="48" spans="1:10" x14ac:dyDescent="0.15">
      <c r="A48" s="42">
        <v>1046</v>
      </c>
      <c r="B48" s="42" t="s">
        <v>247</v>
      </c>
      <c r="C48" s="42" t="s">
        <v>248</v>
      </c>
      <c r="D48" s="42"/>
      <c r="E48" s="42" t="s">
        <v>148</v>
      </c>
      <c r="F48" s="42" t="s">
        <v>149</v>
      </c>
      <c r="G48" s="42" t="s">
        <v>197</v>
      </c>
      <c r="H48" s="41">
        <v>37100</v>
      </c>
      <c r="I48" s="108">
        <v>36142</v>
      </c>
      <c r="J48" s="108">
        <v>19362</v>
      </c>
    </row>
    <row r="49" spans="1:10" x14ac:dyDescent="0.15">
      <c r="A49" s="42">
        <v>1047</v>
      </c>
      <c r="B49" s="42" t="s">
        <v>249</v>
      </c>
      <c r="C49" s="42" t="s">
        <v>250</v>
      </c>
      <c r="D49" s="42"/>
      <c r="E49" s="42" t="s">
        <v>141</v>
      </c>
      <c r="F49" s="42" t="s">
        <v>143</v>
      </c>
      <c r="G49" s="42" t="s">
        <v>144</v>
      </c>
      <c r="H49" s="41">
        <v>59200</v>
      </c>
      <c r="I49" s="108">
        <v>36245</v>
      </c>
      <c r="J49" s="108">
        <v>24525</v>
      </c>
    </row>
    <row r="50" spans="1:10" x14ac:dyDescent="0.15">
      <c r="A50" s="42">
        <v>1048</v>
      </c>
      <c r="B50" s="42" t="s">
        <v>251</v>
      </c>
      <c r="C50" s="42" t="s">
        <v>252</v>
      </c>
      <c r="D50" s="42"/>
      <c r="E50" s="42" t="s">
        <v>148</v>
      </c>
      <c r="F50" s="42" t="s">
        <v>159</v>
      </c>
      <c r="G50" s="42" t="s">
        <v>160</v>
      </c>
      <c r="H50" s="41">
        <v>70400</v>
      </c>
      <c r="I50" s="108">
        <v>36371</v>
      </c>
      <c r="J50" s="108">
        <v>24985</v>
      </c>
    </row>
    <row r="51" spans="1:10" x14ac:dyDescent="0.15">
      <c r="A51" s="42">
        <v>1049</v>
      </c>
      <c r="B51" s="42" t="s">
        <v>253</v>
      </c>
      <c r="C51" s="42" t="s">
        <v>254</v>
      </c>
      <c r="D51" s="42"/>
      <c r="E51" s="42" t="s">
        <v>148</v>
      </c>
      <c r="F51" s="42" t="s">
        <v>149</v>
      </c>
      <c r="G51" s="42" t="s">
        <v>184</v>
      </c>
      <c r="H51" s="41">
        <v>77300</v>
      </c>
      <c r="I51" s="108">
        <v>36443</v>
      </c>
      <c r="J51" s="108">
        <v>23585</v>
      </c>
    </row>
    <row r="52" spans="1:10" x14ac:dyDescent="0.15">
      <c r="A52" s="42">
        <v>1050</v>
      </c>
      <c r="B52" s="42" t="s">
        <v>255</v>
      </c>
      <c r="C52" s="42" t="s">
        <v>256</v>
      </c>
      <c r="D52" s="42"/>
      <c r="E52" s="42" t="s">
        <v>148</v>
      </c>
      <c r="F52" s="42" t="s">
        <v>14</v>
      </c>
      <c r="G52" s="42" t="s">
        <v>176</v>
      </c>
      <c r="H52" s="41">
        <v>52000</v>
      </c>
      <c r="I52" s="108">
        <v>36459</v>
      </c>
      <c r="J52" s="108">
        <v>24288</v>
      </c>
    </row>
    <row r="53" spans="1:10" x14ac:dyDescent="0.15">
      <c r="A53" s="42">
        <v>1051</v>
      </c>
      <c r="B53" s="42" t="s">
        <v>257</v>
      </c>
      <c r="C53" s="42" t="s">
        <v>258</v>
      </c>
      <c r="D53" s="42"/>
      <c r="E53" s="42" t="s">
        <v>148</v>
      </c>
      <c r="F53" s="42" t="s">
        <v>14</v>
      </c>
      <c r="G53" s="42" t="s">
        <v>184</v>
      </c>
      <c r="H53" s="41">
        <v>66100</v>
      </c>
      <c r="I53" s="108">
        <v>36495</v>
      </c>
      <c r="J53" s="108">
        <v>28538</v>
      </c>
    </row>
    <row r="54" spans="1:10" x14ac:dyDescent="0.15">
      <c r="A54" s="42">
        <v>1052</v>
      </c>
      <c r="B54" s="42" t="s">
        <v>259</v>
      </c>
      <c r="C54" s="42" t="s">
        <v>260</v>
      </c>
      <c r="D54" s="42"/>
      <c r="E54" s="42" t="s">
        <v>141</v>
      </c>
      <c r="F54" s="42" t="s">
        <v>143</v>
      </c>
      <c r="G54" s="42" t="s">
        <v>203</v>
      </c>
      <c r="H54" s="41">
        <v>62000</v>
      </c>
      <c r="I54" s="108">
        <v>36552</v>
      </c>
      <c r="J54" s="108">
        <v>28532</v>
      </c>
    </row>
    <row r="55" spans="1:10" x14ac:dyDescent="0.15">
      <c r="A55" s="42">
        <v>1053</v>
      </c>
      <c r="B55" s="42" t="s">
        <v>261</v>
      </c>
      <c r="C55" s="42" t="s">
        <v>262</v>
      </c>
      <c r="D55" s="42"/>
      <c r="E55" s="42" t="s">
        <v>141</v>
      </c>
      <c r="F55" s="42" t="s">
        <v>15</v>
      </c>
      <c r="G55" s="42" t="s">
        <v>165</v>
      </c>
      <c r="H55" s="41">
        <v>84700</v>
      </c>
      <c r="I55" s="108">
        <v>36582</v>
      </c>
      <c r="J55" s="108">
        <v>29571</v>
      </c>
    </row>
    <row r="56" spans="1:10" x14ac:dyDescent="0.15">
      <c r="A56" s="42">
        <v>1054</v>
      </c>
      <c r="B56" s="42" t="s">
        <v>263</v>
      </c>
      <c r="C56" s="42" t="s">
        <v>264</v>
      </c>
      <c r="D56" s="42"/>
      <c r="E56" s="42" t="s">
        <v>141</v>
      </c>
      <c r="F56" s="42" t="s">
        <v>14</v>
      </c>
      <c r="G56" s="42" t="s">
        <v>176</v>
      </c>
      <c r="H56" s="41">
        <v>53500</v>
      </c>
      <c r="I56" s="108">
        <v>36649</v>
      </c>
      <c r="J56" s="108">
        <v>28521</v>
      </c>
    </row>
    <row r="57" spans="1:10" x14ac:dyDescent="0.15">
      <c r="A57" s="42">
        <v>1055</v>
      </c>
      <c r="B57" s="42" t="s">
        <v>265</v>
      </c>
      <c r="C57" s="42" t="s">
        <v>266</v>
      </c>
      <c r="D57" s="42"/>
      <c r="E57" s="42" t="s">
        <v>141</v>
      </c>
      <c r="F57" s="42" t="s">
        <v>159</v>
      </c>
      <c r="G57" s="42" t="s">
        <v>160</v>
      </c>
      <c r="H57" s="41">
        <v>72800</v>
      </c>
      <c r="I57" s="108">
        <v>36970</v>
      </c>
      <c r="J57" s="108">
        <v>26113</v>
      </c>
    </row>
    <row r="58" spans="1:10" x14ac:dyDescent="0.15">
      <c r="A58" s="42">
        <v>1056</v>
      </c>
      <c r="B58" s="42" t="s">
        <v>267</v>
      </c>
      <c r="C58" s="42" t="s">
        <v>268</v>
      </c>
      <c r="D58" s="42"/>
      <c r="E58" s="42" t="s">
        <v>141</v>
      </c>
      <c r="F58" s="42" t="s">
        <v>13</v>
      </c>
      <c r="G58" s="42" t="s">
        <v>200</v>
      </c>
      <c r="H58" s="41">
        <v>67900</v>
      </c>
      <c r="I58" s="108">
        <v>37080</v>
      </c>
      <c r="J58" s="108">
        <v>27765</v>
      </c>
    </row>
    <row r="59" spans="1:10" x14ac:dyDescent="0.15">
      <c r="A59" s="42">
        <v>1057</v>
      </c>
      <c r="B59" s="42" t="s">
        <v>269</v>
      </c>
      <c r="C59" s="42" t="s">
        <v>270</v>
      </c>
      <c r="D59" s="42"/>
      <c r="E59" s="42" t="s">
        <v>148</v>
      </c>
      <c r="F59" s="42" t="s">
        <v>149</v>
      </c>
      <c r="G59" s="42" t="s">
        <v>150</v>
      </c>
      <c r="H59" s="41">
        <v>64100</v>
      </c>
      <c r="I59" s="108">
        <v>37141</v>
      </c>
      <c r="J59" s="108">
        <v>25521</v>
      </c>
    </row>
    <row r="60" spans="1:10" x14ac:dyDescent="0.15">
      <c r="A60" s="42">
        <v>1058</v>
      </c>
      <c r="B60" s="42" t="s">
        <v>271</v>
      </c>
      <c r="C60" s="42" t="s">
        <v>272</v>
      </c>
      <c r="D60" s="42"/>
      <c r="E60" s="42" t="s">
        <v>148</v>
      </c>
      <c r="F60" s="42" t="s">
        <v>149</v>
      </c>
      <c r="G60" s="42" t="s">
        <v>184</v>
      </c>
      <c r="H60" s="41">
        <v>60600</v>
      </c>
      <c r="I60" s="108">
        <v>37182</v>
      </c>
      <c r="J60" s="108">
        <v>27751</v>
      </c>
    </row>
    <row r="61" spans="1:10" x14ac:dyDescent="0.15">
      <c r="A61" s="42">
        <v>1059</v>
      </c>
      <c r="B61" s="42" t="s">
        <v>273</v>
      </c>
      <c r="C61" s="42" t="s">
        <v>274</v>
      </c>
      <c r="D61" s="42"/>
      <c r="E61" s="42" t="s">
        <v>141</v>
      </c>
      <c r="F61" s="42" t="s">
        <v>159</v>
      </c>
      <c r="G61" s="42" t="s">
        <v>184</v>
      </c>
      <c r="H61" s="41">
        <v>71100</v>
      </c>
      <c r="I61" s="108">
        <v>37216</v>
      </c>
      <c r="J61" s="108">
        <v>29567</v>
      </c>
    </row>
    <row r="62" spans="1:10" x14ac:dyDescent="0.15">
      <c r="A62" s="42">
        <v>1060</v>
      </c>
      <c r="B62" s="42" t="s">
        <v>275</v>
      </c>
      <c r="C62" s="42" t="s">
        <v>276</v>
      </c>
      <c r="D62" s="42"/>
      <c r="E62" s="42" t="s">
        <v>141</v>
      </c>
      <c r="F62" s="42" t="s">
        <v>159</v>
      </c>
      <c r="G62" s="42" t="s">
        <v>277</v>
      </c>
      <c r="H62" s="41">
        <v>66400</v>
      </c>
      <c r="I62" s="108">
        <v>37227</v>
      </c>
      <c r="J62" s="108">
        <v>25195</v>
      </c>
    </row>
    <row r="63" spans="1:10" x14ac:dyDescent="0.15">
      <c r="A63" s="42">
        <v>1061</v>
      </c>
      <c r="B63" s="42" t="s">
        <v>278</v>
      </c>
      <c r="C63" s="42" t="s">
        <v>279</v>
      </c>
      <c r="D63" s="42"/>
      <c r="E63" s="42" t="s">
        <v>148</v>
      </c>
      <c r="F63" s="42" t="s">
        <v>159</v>
      </c>
      <c r="G63" s="42" t="s">
        <v>160</v>
      </c>
      <c r="H63" s="41">
        <v>64500</v>
      </c>
      <c r="I63" s="108">
        <v>37284</v>
      </c>
      <c r="J63" s="108">
        <v>23459</v>
      </c>
    </row>
    <row r="64" spans="1:10" x14ac:dyDescent="0.15">
      <c r="A64" s="42">
        <v>1062</v>
      </c>
      <c r="B64" s="42" t="s">
        <v>221</v>
      </c>
      <c r="C64" s="42" t="s">
        <v>280</v>
      </c>
      <c r="D64" s="42"/>
      <c r="E64" s="42" t="s">
        <v>148</v>
      </c>
      <c r="F64" s="42" t="s">
        <v>149</v>
      </c>
      <c r="G64" s="42" t="s">
        <v>197</v>
      </c>
      <c r="H64" s="41">
        <v>64700</v>
      </c>
      <c r="I64" s="108">
        <v>37338</v>
      </c>
      <c r="J64" s="108">
        <v>20619</v>
      </c>
    </row>
    <row r="65" spans="1:10" x14ac:dyDescent="0.15">
      <c r="A65" s="42">
        <v>1063</v>
      </c>
      <c r="B65" s="42" t="s">
        <v>281</v>
      </c>
      <c r="C65" s="42" t="s">
        <v>282</v>
      </c>
      <c r="D65" s="42"/>
      <c r="E65" s="42" t="s">
        <v>141</v>
      </c>
      <c r="F65" s="42" t="s">
        <v>14</v>
      </c>
      <c r="G65" s="42" t="s">
        <v>176</v>
      </c>
      <c r="H65" s="41">
        <v>77000</v>
      </c>
      <c r="I65" s="108">
        <v>37567</v>
      </c>
      <c r="J65" s="108">
        <v>20362</v>
      </c>
    </row>
    <row r="66" spans="1:10" x14ac:dyDescent="0.15">
      <c r="A66" s="42">
        <v>1064</v>
      </c>
      <c r="B66" s="42" t="s">
        <v>283</v>
      </c>
      <c r="C66" s="42" t="s">
        <v>284</v>
      </c>
      <c r="D66" s="42"/>
      <c r="E66" s="42" t="s">
        <v>148</v>
      </c>
      <c r="F66" s="42" t="s">
        <v>13</v>
      </c>
      <c r="G66" s="42" t="s">
        <v>168</v>
      </c>
      <c r="H66" s="41">
        <v>59900</v>
      </c>
      <c r="I66" s="108">
        <v>37573</v>
      </c>
      <c r="J66" s="108">
        <v>21691</v>
      </c>
    </row>
    <row r="67" spans="1:10" x14ac:dyDescent="0.15">
      <c r="A67" s="42">
        <v>1065</v>
      </c>
      <c r="B67" s="42" t="s">
        <v>185</v>
      </c>
      <c r="C67" s="42" t="s">
        <v>285</v>
      </c>
      <c r="D67" s="42"/>
      <c r="E67" s="42" t="s">
        <v>148</v>
      </c>
      <c r="F67" s="42" t="s">
        <v>15</v>
      </c>
      <c r="G67" s="42" t="s">
        <v>286</v>
      </c>
      <c r="H67" s="41">
        <v>95500</v>
      </c>
      <c r="I67" s="108">
        <v>37692</v>
      </c>
      <c r="J67" s="108">
        <v>27553</v>
      </c>
    </row>
    <row r="68" spans="1:10" x14ac:dyDescent="0.15">
      <c r="A68" s="42">
        <v>1066</v>
      </c>
      <c r="B68" s="42" t="s">
        <v>287</v>
      </c>
      <c r="C68" s="42" t="s">
        <v>288</v>
      </c>
      <c r="D68" s="42"/>
      <c r="E68" s="42" t="s">
        <v>148</v>
      </c>
      <c r="F68" s="42" t="s">
        <v>14</v>
      </c>
      <c r="G68" s="42" t="s">
        <v>176</v>
      </c>
      <c r="H68" s="41">
        <v>70700</v>
      </c>
      <c r="I68" s="108">
        <v>37733</v>
      </c>
      <c r="J68" s="108">
        <v>22415</v>
      </c>
    </row>
    <row r="69" spans="1:10" x14ac:dyDescent="0.15">
      <c r="A69" s="42">
        <v>1067</v>
      </c>
      <c r="B69" s="42" t="s">
        <v>289</v>
      </c>
      <c r="C69" s="42" t="s">
        <v>290</v>
      </c>
      <c r="D69" s="42"/>
      <c r="E69" s="42" t="s">
        <v>148</v>
      </c>
      <c r="F69" s="42" t="s">
        <v>143</v>
      </c>
      <c r="G69" s="42" t="s">
        <v>168</v>
      </c>
      <c r="H69" s="41">
        <v>68600</v>
      </c>
      <c r="I69" s="108">
        <v>37737</v>
      </c>
      <c r="J69" s="108">
        <v>23367</v>
      </c>
    </row>
    <row r="70" spans="1:10" x14ac:dyDescent="0.15">
      <c r="A70" s="42">
        <v>1068</v>
      </c>
      <c r="B70" s="42" t="s">
        <v>291</v>
      </c>
      <c r="C70" s="42" t="s">
        <v>292</v>
      </c>
      <c r="D70" s="42"/>
      <c r="E70" s="42" t="s">
        <v>148</v>
      </c>
      <c r="F70" s="42" t="s">
        <v>159</v>
      </c>
      <c r="G70" s="53" t="s">
        <v>179</v>
      </c>
      <c r="H70" s="41">
        <v>80900</v>
      </c>
      <c r="I70" s="108">
        <v>37749</v>
      </c>
      <c r="J70" s="108">
        <v>26195</v>
      </c>
    </row>
    <row r="71" spans="1:10" x14ac:dyDescent="0.15">
      <c r="A71" s="42">
        <v>1069</v>
      </c>
      <c r="B71" s="42" t="s">
        <v>293</v>
      </c>
      <c r="C71" s="42" t="s">
        <v>294</v>
      </c>
      <c r="D71" s="42"/>
      <c r="E71" s="42" t="s">
        <v>148</v>
      </c>
      <c r="F71" s="42" t="s">
        <v>143</v>
      </c>
      <c r="G71" s="42" t="s">
        <v>192</v>
      </c>
      <c r="H71" s="41">
        <v>43900</v>
      </c>
      <c r="I71" s="108">
        <v>37873</v>
      </c>
      <c r="J71" s="108">
        <v>27916</v>
      </c>
    </row>
    <row r="72" spans="1:10" x14ac:dyDescent="0.15">
      <c r="A72" s="42">
        <v>1070</v>
      </c>
      <c r="B72" s="42" t="s">
        <v>295</v>
      </c>
      <c r="C72" s="42" t="s">
        <v>296</v>
      </c>
      <c r="D72" s="42"/>
      <c r="E72" s="42" t="s">
        <v>148</v>
      </c>
      <c r="F72" s="42" t="s">
        <v>149</v>
      </c>
      <c r="G72" s="42" t="s">
        <v>197</v>
      </c>
      <c r="H72" s="41">
        <v>40000</v>
      </c>
      <c r="I72" s="108">
        <v>38015</v>
      </c>
      <c r="J72" s="108">
        <v>23080</v>
      </c>
    </row>
    <row r="73" spans="1:10" x14ac:dyDescent="0.15">
      <c r="A73" s="42">
        <v>1071</v>
      </c>
      <c r="B73" s="42" t="s">
        <v>297</v>
      </c>
      <c r="C73" s="42" t="s">
        <v>298</v>
      </c>
      <c r="D73" s="42"/>
      <c r="E73" s="42" t="s">
        <v>141</v>
      </c>
      <c r="F73" s="42" t="s">
        <v>14</v>
      </c>
      <c r="G73" s="42" t="s">
        <v>176</v>
      </c>
      <c r="H73" s="41">
        <v>74900</v>
      </c>
      <c r="I73" s="108">
        <v>38120</v>
      </c>
      <c r="J73" s="108">
        <v>27634</v>
      </c>
    </row>
    <row r="74" spans="1:10" x14ac:dyDescent="0.15">
      <c r="A74" s="42">
        <v>1072</v>
      </c>
      <c r="B74" s="42" t="s">
        <v>173</v>
      </c>
      <c r="C74" s="42" t="s">
        <v>299</v>
      </c>
      <c r="D74" s="42"/>
      <c r="E74" s="42" t="s">
        <v>141</v>
      </c>
      <c r="F74" s="42" t="s">
        <v>13</v>
      </c>
      <c r="G74" s="42" t="s">
        <v>200</v>
      </c>
      <c r="H74" s="41">
        <v>46100</v>
      </c>
      <c r="I74" s="108">
        <v>38200</v>
      </c>
      <c r="J74" s="108">
        <v>28707</v>
      </c>
    </row>
    <row r="75" spans="1:10" x14ac:dyDescent="0.15">
      <c r="A75" s="42">
        <v>1073</v>
      </c>
      <c r="B75" s="42" t="s">
        <v>300</v>
      </c>
      <c r="C75" s="42" t="s">
        <v>301</v>
      </c>
      <c r="D75" s="42"/>
      <c r="E75" s="42" t="s">
        <v>141</v>
      </c>
      <c r="F75" s="42" t="s">
        <v>159</v>
      </c>
      <c r="G75" s="42" t="s">
        <v>168</v>
      </c>
      <c r="H75" s="41">
        <v>38100</v>
      </c>
      <c r="I75" s="108">
        <v>38260</v>
      </c>
      <c r="J75" s="108">
        <v>29336</v>
      </c>
    </row>
    <row r="76" spans="1:10" x14ac:dyDescent="0.15">
      <c r="A76" s="42">
        <v>1074</v>
      </c>
      <c r="B76" s="42" t="s">
        <v>302</v>
      </c>
      <c r="C76" s="42" t="s">
        <v>303</v>
      </c>
      <c r="D76" s="42"/>
      <c r="E76" s="42" t="s">
        <v>148</v>
      </c>
      <c r="F76" s="42" t="s">
        <v>14</v>
      </c>
      <c r="G76" s="42" t="s">
        <v>176</v>
      </c>
      <c r="H76" s="41">
        <v>47200</v>
      </c>
      <c r="I76" s="108">
        <v>38302</v>
      </c>
      <c r="J76" s="108">
        <v>28497</v>
      </c>
    </row>
    <row r="77" spans="1:10" x14ac:dyDescent="0.15">
      <c r="A77" s="42">
        <v>1075</v>
      </c>
      <c r="B77" s="42" t="s">
        <v>25</v>
      </c>
      <c r="C77" s="42" t="s">
        <v>242</v>
      </c>
      <c r="D77" s="42"/>
      <c r="E77" s="42" t="s">
        <v>148</v>
      </c>
      <c r="F77" s="42" t="s">
        <v>143</v>
      </c>
      <c r="G77" s="42" t="s">
        <v>189</v>
      </c>
      <c r="H77" s="41">
        <v>67400</v>
      </c>
      <c r="I77" s="108">
        <v>38431</v>
      </c>
      <c r="J77" s="108">
        <v>22554</v>
      </c>
    </row>
    <row r="78" spans="1:10" x14ac:dyDescent="0.15">
      <c r="A78" s="42">
        <v>1076</v>
      </c>
      <c r="B78" s="42" t="s">
        <v>304</v>
      </c>
      <c r="C78" s="42" t="s">
        <v>305</v>
      </c>
      <c r="D78" s="42"/>
      <c r="E78" s="42" t="s">
        <v>148</v>
      </c>
      <c r="F78" s="42" t="s">
        <v>143</v>
      </c>
      <c r="G78" s="42" t="s">
        <v>168</v>
      </c>
      <c r="H78" s="41">
        <v>50000</v>
      </c>
      <c r="I78" s="108">
        <v>38445</v>
      </c>
      <c r="J78" s="108">
        <v>26688</v>
      </c>
    </row>
    <row r="79" spans="1:10" x14ac:dyDescent="0.15">
      <c r="A79" s="42">
        <v>1077</v>
      </c>
      <c r="B79" s="42" t="s">
        <v>306</v>
      </c>
      <c r="C79" s="42" t="s">
        <v>307</v>
      </c>
      <c r="D79" s="42"/>
      <c r="E79" s="42" t="s">
        <v>148</v>
      </c>
      <c r="F79" s="42" t="s">
        <v>143</v>
      </c>
      <c r="G79" s="42" t="s">
        <v>189</v>
      </c>
      <c r="H79" s="41">
        <v>78000</v>
      </c>
      <c r="I79" s="108">
        <v>38606</v>
      </c>
      <c r="J79" s="108">
        <v>27804</v>
      </c>
    </row>
    <row r="80" spans="1:10" x14ac:dyDescent="0.15">
      <c r="A80" s="42">
        <v>1078</v>
      </c>
      <c r="B80" s="42" t="s">
        <v>308</v>
      </c>
      <c r="C80" s="42" t="s">
        <v>309</v>
      </c>
      <c r="D80" s="42"/>
      <c r="E80" s="42" t="s">
        <v>148</v>
      </c>
      <c r="F80" s="42" t="s">
        <v>13</v>
      </c>
      <c r="G80" s="42" t="s">
        <v>156</v>
      </c>
      <c r="H80" s="41">
        <v>60100</v>
      </c>
      <c r="I80" s="108">
        <v>38662</v>
      </c>
      <c r="J80" s="108">
        <v>27022</v>
      </c>
    </row>
    <row r="81" spans="1:10" x14ac:dyDescent="0.15">
      <c r="A81" s="42">
        <v>1079</v>
      </c>
      <c r="B81" s="42" t="s">
        <v>310</v>
      </c>
      <c r="C81" s="42" t="s">
        <v>311</v>
      </c>
      <c r="D81" s="42"/>
      <c r="E81" s="42" t="s">
        <v>141</v>
      </c>
      <c r="F81" s="42" t="s">
        <v>14</v>
      </c>
      <c r="G81" s="42" t="s">
        <v>176</v>
      </c>
      <c r="H81" s="41">
        <v>69100</v>
      </c>
      <c r="I81" s="108">
        <v>38719</v>
      </c>
      <c r="J81" s="108">
        <v>23690</v>
      </c>
    </row>
    <row r="82" spans="1:10" x14ac:dyDescent="0.15">
      <c r="A82" s="42">
        <v>1080</v>
      </c>
      <c r="B82" s="42" t="s">
        <v>312</v>
      </c>
      <c r="C82" s="42" t="s">
        <v>313</v>
      </c>
      <c r="D82" s="42"/>
      <c r="E82" s="42" t="s">
        <v>141</v>
      </c>
      <c r="F82" s="42" t="s">
        <v>143</v>
      </c>
      <c r="G82" s="42" t="s">
        <v>144</v>
      </c>
      <c r="H82" s="41">
        <v>75400</v>
      </c>
      <c r="I82" s="108">
        <v>38794</v>
      </c>
      <c r="J82" s="108">
        <v>22030</v>
      </c>
    </row>
    <row r="83" spans="1:10" x14ac:dyDescent="0.15">
      <c r="A83" s="42">
        <v>1081</v>
      </c>
      <c r="B83" s="42" t="s">
        <v>271</v>
      </c>
      <c r="C83" s="42" t="s">
        <v>314</v>
      </c>
      <c r="D83" s="42"/>
      <c r="E83" s="42" t="s">
        <v>141</v>
      </c>
      <c r="F83" s="42" t="s">
        <v>143</v>
      </c>
      <c r="G83" s="42" t="s">
        <v>144</v>
      </c>
      <c r="H83" s="41">
        <v>55600</v>
      </c>
      <c r="I83" s="108">
        <v>38808</v>
      </c>
      <c r="J83" s="108">
        <v>27528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B6"/>
  <sheetViews>
    <sheetView zoomScale="180" zoomScaleNormal="180" workbookViewId="0">
      <selection activeCell="B10" sqref="B10"/>
    </sheetView>
  </sheetViews>
  <sheetFormatPr baseColWidth="10" defaultColWidth="8.83203125" defaultRowHeight="13" x14ac:dyDescent="0.15"/>
  <cols>
    <col min="1" max="1" width="23" bestFit="1" customWidth="1"/>
    <col min="2" max="2" width="17.5" style="42" customWidth="1"/>
  </cols>
  <sheetData>
    <row r="1" spans="1:2" ht="18" x14ac:dyDescent="0.2">
      <c r="A1" s="40" t="s">
        <v>352</v>
      </c>
      <c r="B1" s="40"/>
    </row>
    <row r="3" spans="1:2" x14ac:dyDescent="0.15">
      <c r="A3" t="s">
        <v>71</v>
      </c>
      <c r="B3" s="41">
        <v>30000</v>
      </c>
    </row>
    <row r="4" spans="1:2" x14ac:dyDescent="0.15">
      <c r="A4" t="s">
        <v>72</v>
      </c>
      <c r="B4" s="42">
        <v>36</v>
      </c>
    </row>
    <row r="5" spans="1:2" x14ac:dyDescent="0.15">
      <c r="A5" t="s">
        <v>57</v>
      </c>
      <c r="B5" s="43">
        <v>0.06</v>
      </c>
    </row>
    <row r="6" spans="1:2" x14ac:dyDescent="0.15">
      <c r="A6" s="36" t="s">
        <v>714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4:I25"/>
  <sheetViews>
    <sheetView zoomScale="150" zoomScaleNormal="150" workbookViewId="0"/>
  </sheetViews>
  <sheetFormatPr baseColWidth="10" defaultColWidth="8.83203125" defaultRowHeight="13" x14ac:dyDescent="0.15"/>
  <cols>
    <col min="1" max="1" width="11.5" customWidth="1"/>
    <col min="2" max="2" width="10.33203125" customWidth="1"/>
    <col min="3" max="7" width="11.33203125" customWidth="1"/>
  </cols>
  <sheetData>
    <row r="4" spans="1:7" ht="14" thickBot="1" x14ac:dyDescent="0.2"/>
    <row r="5" spans="1:7" ht="14" x14ac:dyDescent="0.15">
      <c r="A5" s="11" t="s">
        <v>73</v>
      </c>
      <c r="B5" s="12" t="s">
        <v>74</v>
      </c>
      <c r="C5" s="12" t="s">
        <v>75</v>
      </c>
      <c r="D5" s="12" t="s">
        <v>76</v>
      </c>
      <c r="E5" s="12" t="s">
        <v>77</v>
      </c>
      <c r="F5" s="12" t="s">
        <v>78</v>
      </c>
      <c r="G5" s="12" t="s">
        <v>79</v>
      </c>
    </row>
    <row r="6" spans="1:7" x14ac:dyDescent="0.15">
      <c r="A6" s="13" t="s">
        <v>80</v>
      </c>
      <c r="B6" s="14">
        <v>1255</v>
      </c>
      <c r="C6" s="14">
        <v>2355</v>
      </c>
      <c r="D6" s="14">
        <v>1535</v>
      </c>
      <c r="E6" s="14">
        <f>SUM(B6:D6)</f>
        <v>5145</v>
      </c>
      <c r="F6" s="14">
        <f>AVERAGE(B6:D6)</f>
        <v>1715</v>
      </c>
      <c r="G6" s="15">
        <f>E6/$E$11</f>
        <v>0.16583935018050541</v>
      </c>
    </row>
    <row r="7" spans="1:7" x14ac:dyDescent="0.15">
      <c r="A7" s="13" t="s">
        <v>81</v>
      </c>
      <c r="B7" s="16">
        <v>1550</v>
      </c>
      <c r="C7" s="16">
        <v>2550</v>
      </c>
      <c r="D7" s="16">
        <v>2445</v>
      </c>
      <c r="E7" s="16">
        <f>SUM(B7:D7)</f>
        <v>6545</v>
      </c>
      <c r="F7" s="16">
        <f>AVERAGE(B7:D7)</f>
        <v>2181.6666666666665</v>
      </c>
      <c r="G7" s="15">
        <f>E7/$E$11</f>
        <v>0.21096570397111913</v>
      </c>
    </row>
    <row r="8" spans="1:7" x14ac:dyDescent="0.15">
      <c r="A8" s="13" t="s">
        <v>82</v>
      </c>
      <c r="B8" s="16">
        <v>2350</v>
      </c>
      <c r="C8" s="16">
        <v>2454</v>
      </c>
      <c r="D8" s="16">
        <v>2500</v>
      </c>
      <c r="E8" s="16">
        <f>SUM(B8:D8)</f>
        <v>7304</v>
      </c>
      <c r="F8" s="16">
        <f>AVERAGE(B8:D8)</f>
        <v>2434.6666666666665</v>
      </c>
      <c r="G8" s="15">
        <f>E8/$E$11</f>
        <v>0.23543063434760186</v>
      </c>
    </row>
    <row r="9" spans="1:7" x14ac:dyDescent="0.15">
      <c r="A9" s="13" t="s">
        <v>83</v>
      </c>
      <c r="B9" s="16">
        <v>3000</v>
      </c>
      <c r="C9" s="16">
        <v>1350</v>
      </c>
      <c r="D9" s="16">
        <v>1350</v>
      </c>
      <c r="E9" s="16">
        <f>SUM(B9:D9)</f>
        <v>5700</v>
      </c>
      <c r="F9" s="16">
        <f>AVERAGE(B9:D9)</f>
        <v>1900</v>
      </c>
      <c r="G9" s="15">
        <f>E9/$E$11</f>
        <v>0.18372872614749872</v>
      </c>
    </row>
    <row r="10" spans="1:7" x14ac:dyDescent="0.15">
      <c r="A10" s="13" t="s">
        <v>84</v>
      </c>
      <c r="B10" s="16">
        <v>1245</v>
      </c>
      <c r="C10" s="16">
        <v>2585</v>
      </c>
      <c r="D10" s="16">
        <v>2500</v>
      </c>
      <c r="E10" s="16">
        <f>SUM(B10:D10)</f>
        <v>6330</v>
      </c>
      <c r="F10" s="16">
        <f>AVERAGE(B10:D10)</f>
        <v>2110</v>
      </c>
      <c r="G10" s="15">
        <f>E10/$E$11</f>
        <v>0.20403558535327487</v>
      </c>
    </row>
    <row r="11" spans="1:7" x14ac:dyDescent="0.15">
      <c r="A11" s="17" t="s">
        <v>85</v>
      </c>
      <c r="B11" s="18">
        <f>SUM(B6:B10)</f>
        <v>9400</v>
      </c>
      <c r="C11" s="18">
        <f>SUM(C6:C10)</f>
        <v>11294</v>
      </c>
      <c r="D11" s="18">
        <f>SUM(D6:D10)</f>
        <v>10330</v>
      </c>
      <c r="E11" s="18">
        <f>SUM(E6:E10)</f>
        <v>31024</v>
      </c>
      <c r="F11" s="18">
        <f>SUM(F6:F10)</f>
        <v>10341.333333333332</v>
      </c>
      <c r="G11" s="19">
        <f>SUM(B11:E11)</f>
        <v>62048</v>
      </c>
    </row>
    <row r="12" spans="1:7" x14ac:dyDescent="0.15">
      <c r="A12" s="17" t="s">
        <v>86</v>
      </c>
      <c r="B12" s="18">
        <f>MAX(B6:B10)</f>
        <v>3000</v>
      </c>
      <c r="C12" s="18">
        <f>MAX(C6:C10)</f>
        <v>2585</v>
      </c>
      <c r="D12" s="18">
        <f>MAX(D6:D10)</f>
        <v>2500</v>
      </c>
      <c r="E12" s="18">
        <f>MAX(E6:E10)</f>
        <v>7304</v>
      </c>
      <c r="F12" s="18">
        <f>MAX(F6:F10)</f>
        <v>2434.6666666666665</v>
      </c>
      <c r="G12" s="19">
        <f>SUM(B12:E12)</f>
        <v>15389</v>
      </c>
    </row>
    <row r="13" spans="1:7" ht="14" thickBot="1" x14ac:dyDescent="0.2">
      <c r="A13" s="20" t="s">
        <v>87</v>
      </c>
      <c r="B13" s="21">
        <f>MIN(B6:B10)</f>
        <v>1245</v>
      </c>
      <c r="C13" s="21">
        <f>MIN(C6:C10)</f>
        <v>1350</v>
      </c>
      <c r="D13" s="21">
        <f>MIN(D6:D10)</f>
        <v>1350</v>
      </c>
      <c r="E13" s="21">
        <f>MIN(E6:E10)</f>
        <v>5145</v>
      </c>
      <c r="F13" s="21">
        <f>MIN(F6:F10)</f>
        <v>1715</v>
      </c>
      <c r="G13" s="22">
        <f>SUM(B13:E13)</f>
        <v>9090</v>
      </c>
    </row>
    <row r="17" spans="3:9" x14ac:dyDescent="0.15">
      <c r="C17" s="96">
        <f>E11+'Using fx'!B3</f>
        <v>61024</v>
      </c>
    </row>
    <row r="18" spans="3:9" x14ac:dyDescent="0.15">
      <c r="F18" s="97">
        <f>C6+Z3000+I8</f>
        <v>2355</v>
      </c>
    </row>
    <row r="20" spans="3:9" x14ac:dyDescent="0.15">
      <c r="I20" s="97">
        <f>B6*D2</f>
        <v>0</v>
      </c>
    </row>
    <row r="22" spans="3:9" x14ac:dyDescent="0.15">
      <c r="C22" t="b">
        <f>C6=D6</f>
        <v>0</v>
      </c>
      <c r="E22" s="8" t="e">
        <f>C8+D5</f>
        <v>#VALUE!</v>
      </c>
    </row>
    <row r="23" spans="3:9" x14ac:dyDescent="0.15">
      <c r="H23" s="8" t="e">
        <f>F6/D20</f>
        <v>#DIV/0!</v>
      </c>
    </row>
    <row r="25" spans="3:9" x14ac:dyDescent="0.15">
      <c r="F25" s="97" t="e">
        <f>B9-fred</f>
        <v>#NAME?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8FFB1-E053-4E11-A7DD-0684EA5FE1B1}">
  <dimension ref="A1:A10"/>
  <sheetViews>
    <sheetView zoomScale="190" zoomScaleNormal="190" workbookViewId="0"/>
  </sheetViews>
  <sheetFormatPr baseColWidth="10" defaultColWidth="8.83203125" defaultRowHeight="13" x14ac:dyDescent="0.15"/>
  <cols>
    <col min="1" max="1" width="27.83203125" bestFit="1" customWidth="1"/>
  </cols>
  <sheetData>
    <row r="1" spans="1:1" ht="23" x14ac:dyDescent="0.25">
      <c r="A1" s="99" t="s">
        <v>696</v>
      </c>
    </row>
    <row r="5" spans="1:1" s="5" customFormat="1" ht="21" thickBot="1" x14ac:dyDescent="0.3">
      <c r="A5" s="100" t="s">
        <v>697</v>
      </c>
    </row>
    <row r="6" spans="1:1" s="5" customFormat="1" ht="14" thickTop="1" x14ac:dyDescent="0.15">
      <c r="A6" s="98">
        <v>0.15</v>
      </c>
    </row>
    <row r="7" spans="1:1" s="5" customFormat="1" x14ac:dyDescent="0.15"/>
    <row r="9" spans="1:1" ht="21" thickBot="1" x14ac:dyDescent="0.3">
      <c r="A9" s="101" t="s">
        <v>695</v>
      </c>
    </row>
    <row r="10" spans="1:1" ht="14" thickTop="1" x14ac:dyDescent="0.15">
      <c r="A10" s="6">
        <v>0.02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J11"/>
  <sheetViews>
    <sheetView zoomScale="160" zoomScaleNormal="160" workbookViewId="0">
      <selection activeCell="E2" sqref="E2:E11"/>
    </sheetView>
  </sheetViews>
  <sheetFormatPr baseColWidth="10" defaultColWidth="8.83203125" defaultRowHeight="13" x14ac:dyDescent="0.15"/>
  <cols>
    <col min="4" max="4" width="11.5" bestFit="1" customWidth="1"/>
    <col min="6" max="6" width="15.1640625" customWidth="1"/>
  </cols>
  <sheetData>
    <row r="1" spans="1:10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686</v>
      </c>
    </row>
    <row r="2" spans="1:10" x14ac:dyDescent="0.15">
      <c r="A2" t="s">
        <v>7</v>
      </c>
      <c r="B2" t="s">
        <v>19</v>
      </c>
      <c r="C2">
        <v>28</v>
      </c>
      <c r="D2" t="s">
        <v>14</v>
      </c>
      <c r="E2">
        <v>57000</v>
      </c>
      <c r="F2">
        <f>E2*$J$2</f>
        <v>8550</v>
      </c>
      <c r="J2" s="6">
        <v>0.15</v>
      </c>
    </row>
    <row r="3" spans="1:10" x14ac:dyDescent="0.15">
      <c r="A3" t="s">
        <v>27</v>
      </c>
      <c r="B3" t="s">
        <v>28</v>
      </c>
      <c r="C3">
        <v>32</v>
      </c>
      <c r="D3" t="s">
        <v>13</v>
      </c>
      <c r="E3">
        <v>66200</v>
      </c>
      <c r="F3">
        <f t="shared" ref="F3:F11" si="0">E3*$J$2</f>
        <v>9930</v>
      </c>
    </row>
    <row r="4" spans="1:10" x14ac:dyDescent="0.15">
      <c r="A4" t="s">
        <v>9</v>
      </c>
      <c r="B4" t="s">
        <v>21</v>
      </c>
      <c r="C4">
        <v>32</v>
      </c>
      <c r="D4" t="s">
        <v>12</v>
      </c>
      <c r="E4">
        <v>56200</v>
      </c>
      <c r="F4">
        <f t="shared" si="0"/>
        <v>8430</v>
      </c>
    </row>
    <row r="5" spans="1:10" x14ac:dyDescent="0.15">
      <c r="A5" t="s">
        <v>11</v>
      </c>
      <c r="B5" t="s">
        <v>23</v>
      </c>
      <c r="C5">
        <v>42</v>
      </c>
      <c r="D5" t="s">
        <v>15</v>
      </c>
      <c r="E5">
        <v>51400</v>
      </c>
      <c r="F5">
        <f t="shared" si="0"/>
        <v>7710</v>
      </c>
    </row>
    <row r="6" spans="1:10" x14ac:dyDescent="0.15">
      <c r="A6" t="s">
        <v>8</v>
      </c>
      <c r="B6" t="s">
        <v>20</v>
      </c>
      <c r="C6">
        <v>34</v>
      </c>
      <c r="D6" t="s">
        <v>15</v>
      </c>
      <c r="E6">
        <v>60000</v>
      </c>
      <c r="F6">
        <f t="shared" si="0"/>
        <v>9000</v>
      </c>
    </row>
    <row r="7" spans="1:10" x14ac:dyDescent="0.15">
      <c r="A7" t="s">
        <v>16</v>
      </c>
      <c r="B7" t="s">
        <v>24</v>
      </c>
      <c r="C7">
        <v>45</v>
      </c>
      <c r="D7" t="s">
        <v>13</v>
      </c>
      <c r="E7">
        <v>54200</v>
      </c>
      <c r="F7">
        <f t="shared" si="0"/>
        <v>8130</v>
      </c>
    </row>
    <row r="8" spans="1:10" x14ac:dyDescent="0.15">
      <c r="A8" t="s">
        <v>6</v>
      </c>
      <c r="B8" t="s">
        <v>18</v>
      </c>
      <c r="C8">
        <v>51</v>
      </c>
      <c r="D8" t="s">
        <v>13</v>
      </c>
      <c r="E8">
        <v>51500</v>
      </c>
      <c r="F8">
        <f t="shared" si="0"/>
        <v>7725</v>
      </c>
    </row>
    <row r="9" spans="1:10" x14ac:dyDescent="0.15">
      <c r="A9" t="s">
        <v>25</v>
      </c>
      <c r="B9" t="s">
        <v>26</v>
      </c>
      <c r="C9">
        <v>30</v>
      </c>
      <c r="D9" t="s">
        <v>13</v>
      </c>
      <c r="E9">
        <v>57300</v>
      </c>
      <c r="F9">
        <f t="shared" si="0"/>
        <v>8595</v>
      </c>
    </row>
    <row r="10" spans="1:10" x14ac:dyDescent="0.15">
      <c r="A10" t="s">
        <v>5</v>
      </c>
      <c r="B10" t="s">
        <v>17</v>
      </c>
      <c r="C10">
        <v>32</v>
      </c>
      <c r="D10" t="s">
        <v>14</v>
      </c>
      <c r="E10">
        <v>50000</v>
      </c>
      <c r="F10">
        <f t="shared" si="0"/>
        <v>7500</v>
      </c>
    </row>
    <row r="11" spans="1:10" x14ac:dyDescent="0.15">
      <c r="A11" t="s">
        <v>10</v>
      </c>
      <c r="B11" t="s">
        <v>22</v>
      </c>
      <c r="C11">
        <v>29</v>
      </c>
      <c r="D11" t="s">
        <v>12</v>
      </c>
      <c r="E11">
        <v>55500</v>
      </c>
      <c r="F11">
        <f t="shared" si="0"/>
        <v>8325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3E4A3-5226-4387-82CE-5CF81EF3A8BC}">
  <dimension ref="A1:J36"/>
  <sheetViews>
    <sheetView zoomScale="120" zoomScaleNormal="120" workbookViewId="0">
      <selection activeCell="J2" sqref="J2"/>
    </sheetView>
  </sheetViews>
  <sheetFormatPr baseColWidth="10" defaultColWidth="8.83203125" defaultRowHeight="13" x14ac:dyDescent="0.15"/>
  <cols>
    <col min="1" max="1" width="11" bestFit="1" customWidth="1"/>
    <col min="2" max="2" width="16" bestFit="1" customWidth="1"/>
    <col min="3" max="3" width="13.5" bestFit="1" customWidth="1"/>
    <col min="4" max="4" width="5.83203125" style="8" bestFit="1" customWidth="1"/>
    <col min="5" max="5" width="7" style="8" bestFit="1" customWidth="1"/>
    <col min="6" max="6" width="11.6640625" bestFit="1" customWidth="1"/>
    <col min="7" max="7" width="18.33203125" customWidth="1"/>
    <col min="10" max="10" width="9.83203125" bestFit="1" customWidth="1"/>
  </cols>
  <sheetData>
    <row r="1" spans="1:10" s="5" customFormat="1" x14ac:dyDescent="0.15">
      <c r="A1" s="9" t="s">
        <v>54</v>
      </c>
      <c r="B1" s="9" t="s">
        <v>55</v>
      </c>
      <c r="C1" s="9" t="s">
        <v>56</v>
      </c>
      <c r="D1" s="10" t="s">
        <v>70</v>
      </c>
      <c r="E1" s="10" t="s">
        <v>344</v>
      </c>
      <c r="F1" s="9" t="s">
        <v>58</v>
      </c>
      <c r="G1" s="9" t="s">
        <v>703</v>
      </c>
    </row>
    <row r="2" spans="1:10" x14ac:dyDescent="0.15">
      <c r="A2" t="s">
        <v>39</v>
      </c>
      <c r="B2" t="s">
        <v>650</v>
      </c>
      <c r="C2" t="s">
        <v>59</v>
      </c>
      <c r="D2" s="8">
        <v>2</v>
      </c>
      <c r="E2" s="67" t="s">
        <v>345</v>
      </c>
      <c r="F2" s="7">
        <v>85071</v>
      </c>
      <c r="G2" s="7">
        <f t="shared" ref="G2:G36" si="0">F2*CommRate</f>
        <v>1701.42</v>
      </c>
      <c r="J2" s="6">
        <v>0.02</v>
      </c>
    </row>
    <row r="3" spans="1:10" x14ac:dyDescent="0.15">
      <c r="A3" t="s">
        <v>39</v>
      </c>
      <c r="B3" t="s">
        <v>651</v>
      </c>
      <c r="C3" t="s">
        <v>60</v>
      </c>
      <c r="D3" s="8">
        <v>5</v>
      </c>
      <c r="E3" s="67" t="s">
        <v>346</v>
      </c>
      <c r="F3" s="7">
        <v>83970</v>
      </c>
      <c r="G3" s="7">
        <f t="shared" si="0"/>
        <v>1679.4</v>
      </c>
    </row>
    <row r="4" spans="1:10" x14ac:dyDescent="0.15">
      <c r="A4" t="s">
        <v>39</v>
      </c>
      <c r="B4" t="s">
        <v>652</v>
      </c>
      <c r="C4" t="s">
        <v>59</v>
      </c>
      <c r="D4" s="8">
        <v>2</v>
      </c>
      <c r="E4" s="67" t="s">
        <v>347</v>
      </c>
      <c r="F4" s="7">
        <v>87705</v>
      </c>
      <c r="G4" s="7">
        <f t="shared" si="0"/>
        <v>1754.1000000000001</v>
      </c>
    </row>
    <row r="5" spans="1:10" x14ac:dyDescent="0.15">
      <c r="A5" t="s">
        <v>39</v>
      </c>
      <c r="B5" t="s">
        <v>653</v>
      </c>
      <c r="C5" t="s">
        <v>61</v>
      </c>
      <c r="D5" s="8">
        <v>4</v>
      </c>
      <c r="E5" s="67" t="s">
        <v>348</v>
      </c>
      <c r="F5" s="7">
        <v>81500</v>
      </c>
      <c r="G5" s="7">
        <f t="shared" si="0"/>
        <v>1630</v>
      </c>
    </row>
    <row r="6" spans="1:10" x14ac:dyDescent="0.15">
      <c r="A6" t="s">
        <v>39</v>
      </c>
      <c r="B6" t="s">
        <v>654</v>
      </c>
      <c r="C6" t="s">
        <v>61</v>
      </c>
      <c r="D6" s="8">
        <v>4</v>
      </c>
      <c r="E6" s="67" t="s">
        <v>348</v>
      </c>
      <c r="F6" s="7">
        <v>83690</v>
      </c>
      <c r="G6" s="7">
        <f t="shared" si="0"/>
        <v>1673.8</v>
      </c>
      <c r="J6" s="7"/>
    </row>
    <row r="7" spans="1:10" x14ac:dyDescent="0.15">
      <c r="A7" t="s">
        <v>39</v>
      </c>
      <c r="B7" t="s">
        <v>655</v>
      </c>
      <c r="C7" t="s">
        <v>62</v>
      </c>
      <c r="D7" s="8">
        <v>4</v>
      </c>
      <c r="E7" s="67" t="s">
        <v>345</v>
      </c>
      <c r="F7" s="7">
        <v>88752</v>
      </c>
      <c r="G7" s="7">
        <f t="shared" si="0"/>
        <v>1775.04</v>
      </c>
    </row>
    <row r="8" spans="1:10" x14ac:dyDescent="0.15">
      <c r="A8" t="s">
        <v>40</v>
      </c>
      <c r="B8" t="s">
        <v>656</v>
      </c>
      <c r="C8" t="s">
        <v>61</v>
      </c>
      <c r="D8" s="8">
        <v>4</v>
      </c>
      <c r="E8" s="67" t="s">
        <v>346</v>
      </c>
      <c r="F8" s="7">
        <v>87065</v>
      </c>
      <c r="G8" s="7">
        <f t="shared" si="0"/>
        <v>1741.3</v>
      </c>
    </row>
    <row r="9" spans="1:10" x14ac:dyDescent="0.15">
      <c r="A9" t="s">
        <v>41</v>
      </c>
      <c r="B9" t="s">
        <v>657</v>
      </c>
      <c r="C9" t="s">
        <v>62</v>
      </c>
      <c r="D9" s="8">
        <v>4</v>
      </c>
      <c r="E9" s="67" t="s">
        <v>349</v>
      </c>
      <c r="F9" s="7">
        <v>83505</v>
      </c>
      <c r="G9" s="7">
        <f t="shared" si="0"/>
        <v>1670.1000000000001</v>
      </c>
    </row>
    <row r="10" spans="1:10" x14ac:dyDescent="0.15">
      <c r="A10" t="s">
        <v>41</v>
      </c>
      <c r="B10" t="s">
        <v>658</v>
      </c>
      <c r="C10" t="s">
        <v>60</v>
      </c>
      <c r="D10" s="8">
        <v>5</v>
      </c>
      <c r="E10" s="67" t="s">
        <v>23</v>
      </c>
      <c r="F10" s="7">
        <v>91555</v>
      </c>
      <c r="G10" s="7">
        <f t="shared" si="0"/>
        <v>1831.1000000000001</v>
      </c>
    </row>
    <row r="11" spans="1:10" x14ac:dyDescent="0.15">
      <c r="A11" t="s">
        <v>41</v>
      </c>
      <c r="B11" t="s">
        <v>659</v>
      </c>
      <c r="C11" t="s">
        <v>63</v>
      </c>
      <c r="D11" s="8">
        <v>2</v>
      </c>
      <c r="E11" s="67" t="s">
        <v>23</v>
      </c>
      <c r="F11" s="7">
        <v>88290</v>
      </c>
      <c r="G11" s="7">
        <f t="shared" si="0"/>
        <v>1765.8</v>
      </c>
    </row>
    <row r="12" spans="1:10" x14ac:dyDescent="0.15">
      <c r="A12" t="s">
        <v>41</v>
      </c>
      <c r="B12" t="s">
        <v>660</v>
      </c>
      <c r="C12" t="s">
        <v>64</v>
      </c>
      <c r="D12" s="8">
        <v>5</v>
      </c>
      <c r="E12" s="67" t="s">
        <v>345</v>
      </c>
      <c r="F12" s="7">
        <v>86388</v>
      </c>
      <c r="G12" s="7">
        <f t="shared" si="0"/>
        <v>1727.76</v>
      </c>
    </row>
    <row r="13" spans="1:10" x14ac:dyDescent="0.15">
      <c r="A13" t="s">
        <v>42</v>
      </c>
      <c r="B13" t="s">
        <v>661</v>
      </c>
      <c r="C13" t="s">
        <v>61</v>
      </c>
      <c r="D13" s="8">
        <v>4</v>
      </c>
      <c r="E13" s="67" t="s">
        <v>347</v>
      </c>
      <c r="F13" s="7">
        <v>76550</v>
      </c>
      <c r="G13" s="7">
        <f t="shared" si="0"/>
        <v>1531</v>
      </c>
    </row>
    <row r="14" spans="1:10" x14ac:dyDescent="0.15">
      <c r="A14" t="s">
        <v>42</v>
      </c>
      <c r="B14" t="s">
        <v>662</v>
      </c>
      <c r="C14" t="s">
        <v>61</v>
      </c>
      <c r="D14" s="8">
        <v>4</v>
      </c>
      <c r="E14" s="66" t="s">
        <v>345</v>
      </c>
      <c r="F14" s="7">
        <v>79096</v>
      </c>
      <c r="G14" s="7">
        <f t="shared" si="0"/>
        <v>1581.92</v>
      </c>
    </row>
    <row r="15" spans="1:10" x14ac:dyDescent="0.15">
      <c r="A15" t="s">
        <v>42</v>
      </c>
      <c r="B15" t="s">
        <v>663</v>
      </c>
      <c r="C15" t="s">
        <v>64</v>
      </c>
      <c r="D15" s="8">
        <v>5</v>
      </c>
      <c r="E15" s="67" t="s">
        <v>346</v>
      </c>
      <c r="F15" s="7">
        <v>88002</v>
      </c>
      <c r="G15" s="7">
        <f t="shared" si="0"/>
        <v>1760.04</v>
      </c>
    </row>
    <row r="16" spans="1:10" x14ac:dyDescent="0.15">
      <c r="A16" t="s">
        <v>42</v>
      </c>
      <c r="B16" t="s">
        <v>664</v>
      </c>
      <c r="C16" t="s">
        <v>62</v>
      </c>
      <c r="D16" s="8">
        <v>5</v>
      </c>
      <c r="E16" s="67" t="s">
        <v>348</v>
      </c>
      <c r="F16" s="7">
        <v>85720</v>
      </c>
      <c r="G16" s="7">
        <f t="shared" si="0"/>
        <v>1714.4</v>
      </c>
    </row>
    <row r="17" spans="1:7" x14ac:dyDescent="0.15">
      <c r="A17" t="s">
        <v>42</v>
      </c>
      <c r="B17" t="s">
        <v>665</v>
      </c>
      <c r="C17" t="s">
        <v>60</v>
      </c>
      <c r="D17" s="8">
        <v>5</v>
      </c>
      <c r="E17" s="67" t="s">
        <v>349</v>
      </c>
      <c r="F17" s="7">
        <v>97062</v>
      </c>
      <c r="G17" s="7">
        <f t="shared" si="0"/>
        <v>1941.24</v>
      </c>
    </row>
    <row r="18" spans="1:7" x14ac:dyDescent="0.15">
      <c r="A18" t="s">
        <v>43</v>
      </c>
      <c r="B18" t="s">
        <v>666</v>
      </c>
      <c r="C18" t="s">
        <v>65</v>
      </c>
      <c r="D18" s="8">
        <v>5</v>
      </c>
      <c r="E18" s="67" t="s">
        <v>350</v>
      </c>
      <c r="F18" s="7">
        <v>98556</v>
      </c>
      <c r="G18" s="7">
        <f t="shared" si="0"/>
        <v>1971.1200000000001</v>
      </c>
    </row>
    <row r="19" spans="1:7" x14ac:dyDescent="0.15">
      <c r="A19" t="s">
        <v>43</v>
      </c>
      <c r="B19" t="s">
        <v>667</v>
      </c>
      <c r="C19" t="s">
        <v>65</v>
      </c>
      <c r="D19" s="8">
        <v>5</v>
      </c>
      <c r="E19" s="66" t="s">
        <v>23</v>
      </c>
      <c r="F19" s="7">
        <v>95759</v>
      </c>
      <c r="G19" s="7">
        <f t="shared" si="0"/>
        <v>1915.18</v>
      </c>
    </row>
    <row r="20" spans="1:7" x14ac:dyDescent="0.15">
      <c r="A20" t="s">
        <v>44</v>
      </c>
      <c r="B20" t="s">
        <v>668</v>
      </c>
      <c r="C20" t="s">
        <v>66</v>
      </c>
      <c r="D20" s="8">
        <v>4</v>
      </c>
      <c r="E20" s="67" t="s">
        <v>345</v>
      </c>
      <c r="F20" s="7">
        <v>77139</v>
      </c>
      <c r="G20" s="7">
        <f t="shared" si="0"/>
        <v>1542.78</v>
      </c>
    </row>
    <row r="21" spans="1:7" x14ac:dyDescent="0.15">
      <c r="A21" t="s">
        <v>44</v>
      </c>
      <c r="B21" t="s">
        <v>669</v>
      </c>
      <c r="C21" t="s">
        <v>66</v>
      </c>
      <c r="D21" s="8">
        <v>4</v>
      </c>
      <c r="E21" s="67" t="s">
        <v>349</v>
      </c>
      <c r="F21" s="7">
        <v>85353</v>
      </c>
      <c r="G21" s="7">
        <f t="shared" si="0"/>
        <v>1707.06</v>
      </c>
    </row>
    <row r="22" spans="1:7" x14ac:dyDescent="0.15">
      <c r="A22" t="s">
        <v>44</v>
      </c>
      <c r="B22" t="s">
        <v>670</v>
      </c>
      <c r="C22" t="s">
        <v>67</v>
      </c>
      <c r="D22" s="8">
        <v>2</v>
      </c>
      <c r="E22" s="67" t="s">
        <v>347</v>
      </c>
      <c r="F22" s="7">
        <v>89158</v>
      </c>
      <c r="G22" s="7">
        <f t="shared" si="0"/>
        <v>1783.16</v>
      </c>
    </row>
    <row r="23" spans="1:7" x14ac:dyDescent="0.15">
      <c r="A23" t="s">
        <v>45</v>
      </c>
      <c r="B23" t="s">
        <v>671</v>
      </c>
      <c r="C23" t="s">
        <v>60</v>
      </c>
      <c r="D23" s="8">
        <v>4</v>
      </c>
      <c r="E23" s="67" t="s">
        <v>346</v>
      </c>
      <c r="F23" s="7">
        <v>81198</v>
      </c>
      <c r="G23" s="7">
        <f t="shared" si="0"/>
        <v>1623.96</v>
      </c>
    </row>
    <row r="24" spans="1:7" x14ac:dyDescent="0.15">
      <c r="A24" t="s">
        <v>45</v>
      </c>
      <c r="B24" t="s">
        <v>672</v>
      </c>
      <c r="C24" t="s">
        <v>60</v>
      </c>
      <c r="D24" s="8">
        <v>4</v>
      </c>
      <c r="E24" s="67" t="s">
        <v>23</v>
      </c>
      <c r="F24" s="7">
        <v>87055</v>
      </c>
      <c r="G24" s="7">
        <f t="shared" si="0"/>
        <v>1741.1000000000001</v>
      </c>
    </row>
    <row r="25" spans="1:7" x14ac:dyDescent="0.15">
      <c r="A25" t="s">
        <v>46</v>
      </c>
      <c r="B25" t="s">
        <v>673</v>
      </c>
      <c r="C25" t="s">
        <v>68</v>
      </c>
      <c r="D25" s="8">
        <v>4</v>
      </c>
      <c r="E25" s="67" t="s">
        <v>346</v>
      </c>
      <c r="F25" s="7">
        <v>96545</v>
      </c>
      <c r="G25" s="7">
        <f t="shared" si="0"/>
        <v>1930.9</v>
      </c>
    </row>
    <row r="26" spans="1:7" x14ac:dyDescent="0.15">
      <c r="A26" t="s">
        <v>47</v>
      </c>
      <c r="B26" t="s">
        <v>674</v>
      </c>
      <c r="C26" t="s">
        <v>61</v>
      </c>
      <c r="D26" s="8">
        <v>4</v>
      </c>
      <c r="E26" s="67" t="s">
        <v>347</v>
      </c>
      <c r="F26" s="7">
        <v>85152</v>
      </c>
      <c r="G26" s="7">
        <f t="shared" si="0"/>
        <v>1703.04</v>
      </c>
    </row>
    <row r="27" spans="1:7" x14ac:dyDescent="0.15">
      <c r="A27" t="s">
        <v>47</v>
      </c>
      <c r="B27" t="s">
        <v>675</v>
      </c>
      <c r="C27" t="s">
        <v>60</v>
      </c>
      <c r="D27" s="8">
        <v>5</v>
      </c>
      <c r="E27" s="67" t="s">
        <v>348</v>
      </c>
      <c r="F27" s="7">
        <v>96068</v>
      </c>
      <c r="G27" s="7">
        <f t="shared" si="0"/>
        <v>1921.3600000000001</v>
      </c>
    </row>
    <row r="28" spans="1:7" x14ac:dyDescent="0.15">
      <c r="A28" t="s">
        <v>48</v>
      </c>
      <c r="B28" t="s">
        <v>676</v>
      </c>
      <c r="C28" t="s">
        <v>61</v>
      </c>
      <c r="D28" s="8">
        <v>4</v>
      </c>
      <c r="E28" s="67" t="s">
        <v>348</v>
      </c>
      <c r="F28" s="7">
        <v>81389</v>
      </c>
      <c r="G28" s="7">
        <f t="shared" si="0"/>
        <v>1627.78</v>
      </c>
    </row>
    <row r="29" spans="1:7" x14ac:dyDescent="0.15">
      <c r="A29" t="s">
        <v>48</v>
      </c>
      <c r="B29" t="s">
        <v>677</v>
      </c>
      <c r="C29" t="s">
        <v>62</v>
      </c>
      <c r="D29" s="8">
        <v>4</v>
      </c>
      <c r="E29" s="67" t="s">
        <v>345</v>
      </c>
      <c r="F29" s="7">
        <v>83505</v>
      </c>
      <c r="G29" s="7">
        <f t="shared" si="0"/>
        <v>1670.1000000000001</v>
      </c>
    </row>
    <row r="30" spans="1:7" x14ac:dyDescent="0.15">
      <c r="A30" t="s">
        <v>49</v>
      </c>
      <c r="B30" t="s">
        <v>678</v>
      </c>
      <c r="C30" t="s">
        <v>61</v>
      </c>
      <c r="D30" s="8">
        <v>4</v>
      </c>
      <c r="E30" s="67" t="s">
        <v>348</v>
      </c>
      <c r="F30" s="7">
        <v>76062</v>
      </c>
      <c r="G30" s="7">
        <f t="shared" si="0"/>
        <v>1521.24</v>
      </c>
    </row>
    <row r="31" spans="1:7" x14ac:dyDescent="0.15">
      <c r="A31" t="s">
        <v>49</v>
      </c>
      <c r="B31" t="s">
        <v>679</v>
      </c>
      <c r="C31" t="s">
        <v>69</v>
      </c>
      <c r="D31" s="8">
        <v>4</v>
      </c>
      <c r="E31" s="67" t="s">
        <v>349</v>
      </c>
      <c r="F31" s="7">
        <v>78096</v>
      </c>
      <c r="G31" s="7">
        <f t="shared" si="0"/>
        <v>1561.92</v>
      </c>
    </row>
    <row r="32" spans="1:7" x14ac:dyDescent="0.15">
      <c r="A32" t="s">
        <v>50</v>
      </c>
      <c r="B32" t="s">
        <v>680</v>
      </c>
      <c r="C32" t="s">
        <v>61</v>
      </c>
      <c r="D32" s="8">
        <v>4</v>
      </c>
      <c r="E32" s="67" t="s">
        <v>23</v>
      </c>
      <c r="F32" s="7">
        <v>77396</v>
      </c>
      <c r="G32" s="7">
        <f t="shared" si="0"/>
        <v>1547.92</v>
      </c>
    </row>
    <row r="33" spans="1:7" x14ac:dyDescent="0.15">
      <c r="A33" t="s">
        <v>50</v>
      </c>
      <c r="B33" t="s">
        <v>681</v>
      </c>
      <c r="C33" t="s">
        <v>61</v>
      </c>
      <c r="D33" s="8">
        <v>4</v>
      </c>
      <c r="E33" s="67" t="s">
        <v>23</v>
      </c>
      <c r="F33" s="7">
        <v>74032</v>
      </c>
      <c r="G33" s="7">
        <f t="shared" si="0"/>
        <v>1480.64</v>
      </c>
    </row>
    <row r="34" spans="1:7" x14ac:dyDescent="0.15">
      <c r="A34" t="s">
        <v>51</v>
      </c>
      <c r="B34" t="s">
        <v>682</v>
      </c>
      <c r="C34" t="s">
        <v>60</v>
      </c>
      <c r="D34" s="8">
        <v>5</v>
      </c>
      <c r="E34" s="67" t="s">
        <v>345</v>
      </c>
      <c r="F34" s="7">
        <v>86096</v>
      </c>
      <c r="G34" s="7">
        <f t="shared" si="0"/>
        <v>1721.92</v>
      </c>
    </row>
    <row r="35" spans="1:7" x14ac:dyDescent="0.15">
      <c r="A35" t="s">
        <v>52</v>
      </c>
      <c r="B35" t="s">
        <v>683</v>
      </c>
      <c r="C35" t="s">
        <v>59</v>
      </c>
      <c r="D35" s="8">
        <v>2</v>
      </c>
      <c r="E35" s="67" t="s">
        <v>347</v>
      </c>
      <c r="F35" s="7">
        <v>83086</v>
      </c>
      <c r="G35" s="7">
        <f t="shared" si="0"/>
        <v>1661.72</v>
      </c>
    </row>
    <row r="36" spans="1:7" x14ac:dyDescent="0.15">
      <c r="A36" t="s">
        <v>52</v>
      </c>
      <c r="B36" t="s">
        <v>684</v>
      </c>
      <c r="C36" t="s">
        <v>67</v>
      </c>
      <c r="D36" s="8">
        <v>4</v>
      </c>
      <c r="E36" s="66" t="s">
        <v>345</v>
      </c>
      <c r="F36" s="7">
        <v>84153</v>
      </c>
      <c r="G36" s="7">
        <f t="shared" si="0"/>
        <v>1683.06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3</vt:i4>
      </vt:variant>
    </vt:vector>
  </HeadingPairs>
  <TitlesOfParts>
    <vt:vector size="29" baseType="lpstr">
      <vt:lpstr>Sheet1</vt:lpstr>
      <vt:lpstr>IF</vt:lpstr>
      <vt:lpstr>VLookup</vt:lpstr>
      <vt:lpstr>Full Staff List</vt:lpstr>
      <vt:lpstr>Using fx</vt:lpstr>
      <vt:lpstr>Formula Auditing</vt:lpstr>
      <vt:lpstr>Percents</vt:lpstr>
      <vt:lpstr>Staff Bonuses</vt:lpstr>
      <vt:lpstr>Car Sales Commissions</vt:lpstr>
      <vt:lpstr>Data Validation</vt:lpstr>
      <vt:lpstr>SubTotals1</vt:lpstr>
      <vt:lpstr>SubTotals2</vt:lpstr>
      <vt:lpstr>SubTotals3</vt:lpstr>
      <vt:lpstr>SubTotals4</vt:lpstr>
      <vt:lpstr>Group &amp; Outline</vt:lpstr>
      <vt:lpstr>PivotTables</vt:lpstr>
      <vt:lpstr>PivotTables2</vt:lpstr>
      <vt:lpstr>PivotTables3</vt:lpstr>
      <vt:lpstr>Flash Fill</vt:lpstr>
      <vt:lpstr>Quick Analysis &amp; Charts</vt:lpstr>
      <vt:lpstr>Protect Sheet</vt:lpstr>
      <vt:lpstr>YTD</vt:lpstr>
      <vt:lpstr>Dates</vt:lpstr>
      <vt:lpstr>Single Input Table</vt:lpstr>
      <vt:lpstr>Double Input Table</vt:lpstr>
      <vt:lpstr>Distribution</vt:lpstr>
      <vt:lpstr>CommRate</vt:lpstr>
      <vt:lpstr>Salaries</vt:lpstr>
      <vt:lpstr>StaffBonusPercent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2011-05-22T22:38:18Z</dcterms:created>
  <dcterms:modified xsi:type="dcterms:W3CDTF">2021-05-30T11:16:42Z</dcterms:modified>
</cp:coreProperties>
</file>